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 ODEVZDANÉ\2021\0_ČERVENÝ\21_6 Bazén Lužánky - výměna potrubí\ODEVZDÁNÍ\RTS\"/>
    </mc:Choice>
  </mc:AlternateContent>
  <xr:revisionPtr revIDLastSave="0" documentId="8_{A74D0399-B23D-455E-A015-99954916879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Pol'!$A$1:$X$62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G41" i="1"/>
  <c r="F41" i="1"/>
  <c r="I41" i="1" s="1"/>
  <c r="G40" i="1"/>
  <c r="I40" i="1" s="1"/>
  <c r="F40" i="1"/>
  <c r="G39" i="1"/>
  <c r="I39" i="1" s="1"/>
  <c r="I42" i="1" s="1"/>
  <c r="J41" i="1" s="1"/>
  <c r="F39" i="1"/>
  <c r="G52" i="12"/>
  <c r="G9" i="12"/>
  <c r="I9" i="12"/>
  <c r="I8" i="12" s="1"/>
  <c r="K9" i="12"/>
  <c r="M9" i="12"/>
  <c r="O9" i="12"/>
  <c r="O8" i="12" s="1"/>
  <c r="Q9" i="12"/>
  <c r="V9" i="12"/>
  <c r="G11" i="12"/>
  <c r="G8" i="12" s="1"/>
  <c r="I11" i="12"/>
  <c r="K11" i="12"/>
  <c r="M11" i="12"/>
  <c r="O11" i="12"/>
  <c r="Q11" i="12"/>
  <c r="V11" i="12"/>
  <c r="G12" i="12"/>
  <c r="M12" i="12" s="1"/>
  <c r="I12" i="12"/>
  <c r="K12" i="12"/>
  <c r="O12" i="12"/>
  <c r="Q12" i="12"/>
  <c r="V12" i="12"/>
  <c r="V8" i="12" s="1"/>
  <c r="G13" i="12"/>
  <c r="I13" i="12"/>
  <c r="K13" i="12"/>
  <c r="K8" i="12" s="1"/>
  <c r="M13" i="12"/>
  <c r="O13" i="12"/>
  <c r="Q13" i="12"/>
  <c r="V13" i="12"/>
  <c r="G14" i="12"/>
  <c r="I14" i="12"/>
  <c r="K14" i="12"/>
  <c r="M14" i="12"/>
  <c r="O14" i="12"/>
  <c r="Q14" i="12"/>
  <c r="V14" i="12"/>
  <c r="G16" i="12"/>
  <c r="AF52" i="12" s="1"/>
  <c r="I16" i="12"/>
  <c r="K16" i="12"/>
  <c r="O16" i="12"/>
  <c r="Q16" i="12"/>
  <c r="V16" i="12"/>
  <c r="G17" i="12"/>
  <c r="I17" i="12"/>
  <c r="K17" i="12"/>
  <c r="M17" i="12"/>
  <c r="O17" i="12"/>
  <c r="Q17" i="12"/>
  <c r="Q8" i="12" s="1"/>
  <c r="V17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3" i="12"/>
  <c r="G32" i="12" s="1"/>
  <c r="I33" i="12"/>
  <c r="K33" i="12"/>
  <c r="K32" i="12" s="1"/>
  <c r="M33" i="12"/>
  <c r="O33" i="12"/>
  <c r="Q33" i="12"/>
  <c r="Q32" i="12" s="1"/>
  <c r="V33" i="12"/>
  <c r="G34" i="12"/>
  <c r="M34" i="12" s="1"/>
  <c r="I34" i="12"/>
  <c r="K34" i="12"/>
  <c r="O34" i="12"/>
  <c r="O32" i="12" s="1"/>
  <c r="Q34" i="12"/>
  <c r="V34" i="12"/>
  <c r="G36" i="12"/>
  <c r="M36" i="12" s="1"/>
  <c r="I36" i="12"/>
  <c r="I32" i="12" s="1"/>
  <c r="K36" i="12"/>
  <c r="O36" i="12"/>
  <c r="Q36" i="12"/>
  <c r="V36" i="12"/>
  <c r="G37" i="12"/>
  <c r="I37" i="12"/>
  <c r="K37" i="12"/>
  <c r="M37" i="12"/>
  <c r="O37" i="12"/>
  <c r="Q37" i="12"/>
  <c r="V37" i="12"/>
  <c r="V32" i="12" s="1"/>
  <c r="G38" i="12"/>
  <c r="I38" i="12"/>
  <c r="K38" i="12"/>
  <c r="M38" i="12"/>
  <c r="O38" i="12"/>
  <c r="Q38" i="12"/>
  <c r="V38" i="12"/>
  <c r="G39" i="12"/>
  <c r="I39" i="12"/>
  <c r="O39" i="12"/>
  <c r="G40" i="12"/>
  <c r="M40" i="12" s="1"/>
  <c r="M39" i="12" s="1"/>
  <c r="I40" i="12"/>
  <c r="K40" i="12"/>
  <c r="K39" i="12" s="1"/>
  <c r="O40" i="12"/>
  <c r="Q40" i="12"/>
  <c r="Q39" i="12" s="1"/>
  <c r="V40" i="12"/>
  <c r="V39" i="12" s="1"/>
  <c r="I42" i="12"/>
  <c r="K42" i="12"/>
  <c r="Q42" i="12"/>
  <c r="G43" i="12"/>
  <c r="I43" i="12"/>
  <c r="K43" i="12"/>
  <c r="M43" i="12"/>
  <c r="O43" i="12"/>
  <c r="O42" i="12" s="1"/>
  <c r="Q43" i="12"/>
  <c r="V43" i="12"/>
  <c r="V42" i="12" s="1"/>
  <c r="G44" i="12"/>
  <c r="G42" i="12" s="1"/>
  <c r="I44" i="12"/>
  <c r="K44" i="12"/>
  <c r="O44" i="12"/>
  <c r="Q44" i="12"/>
  <c r="V44" i="12"/>
  <c r="O45" i="12"/>
  <c r="Q45" i="12"/>
  <c r="G46" i="12"/>
  <c r="G45" i="12" s="1"/>
  <c r="I46" i="12"/>
  <c r="K46" i="12"/>
  <c r="O46" i="12"/>
  <c r="Q46" i="12"/>
  <c r="V46" i="12"/>
  <c r="V45" i="12" s="1"/>
  <c r="G47" i="12"/>
  <c r="I47" i="12"/>
  <c r="K47" i="12"/>
  <c r="K45" i="12" s="1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I45" i="12" s="1"/>
  <c r="K49" i="12"/>
  <c r="O49" i="12"/>
  <c r="Q49" i="12"/>
  <c r="V49" i="12"/>
  <c r="G50" i="12"/>
  <c r="I50" i="12"/>
  <c r="K50" i="12"/>
  <c r="M50" i="12"/>
  <c r="O50" i="12"/>
  <c r="Q50" i="12"/>
  <c r="V50" i="12"/>
  <c r="AE52" i="12"/>
  <c r="I20" i="1"/>
  <c r="I19" i="1"/>
  <c r="I18" i="1"/>
  <c r="I16" i="1"/>
  <c r="I54" i="1"/>
  <c r="J49" i="1" s="1"/>
  <c r="F42" i="1"/>
  <c r="G23" i="1" s="1"/>
  <c r="G42" i="1"/>
  <c r="G25" i="1" s="1"/>
  <c r="H42" i="1"/>
  <c r="J28" i="1"/>
  <c r="J26" i="1"/>
  <c r="G38" i="1"/>
  <c r="F38" i="1"/>
  <c r="J23" i="1"/>
  <c r="J24" i="1"/>
  <c r="J25" i="1"/>
  <c r="J27" i="1"/>
  <c r="E24" i="1"/>
  <c r="G24" i="1"/>
  <c r="E26" i="1"/>
  <c r="G26" i="1"/>
  <c r="J53" i="1" l="1"/>
  <c r="I17" i="1"/>
  <c r="I21" i="1" s="1"/>
  <c r="J52" i="1"/>
  <c r="J50" i="1"/>
  <c r="J51" i="1"/>
  <c r="A27" i="1"/>
  <c r="M32" i="12"/>
  <c r="M46" i="12"/>
  <c r="M45" i="12" s="1"/>
  <c r="M44" i="12"/>
  <c r="M42" i="12" s="1"/>
  <c r="M16" i="12"/>
  <c r="M8" i="12" s="1"/>
  <c r="J39" i="1"/>
  <c r="J42" i="1" s="1"/>
  <c r="J40" i="1"/>
  <c r="J54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Miloš Červený</author>
  </authors>
  <commentList>
    <comment ref="S6" authorId="0" shapeId="0" xr:uid="{C3BB7AF9-DB85-46B9-8FA4-E63D0D632DE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ACDA225-FC4D-40EC-BEE5-CE7B731C9D4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<sst xmlns="http://schemas.openxmlformats.org/spreadsheetml/2006/main" count="395" uniqueCount="181">
  <si>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</si>
  <si>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</si>
  <si>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</si>
  <si>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</si>
  <si>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</si>
  <si>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</si>
  <si>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</si>
  <si>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</si>
  <si>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</si>
  <si>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</si>
  <si>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</si>
  <si>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</si>
  <si>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</si>
  <si>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</si>
  <si>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</si>
  <si>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</si>
  <si>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</si>
  <si>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</si>
  <si>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</si>
  <si>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</si>
  <si>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</si>
  <si>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</si>
  <si>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</si>
  <si>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</si>
  <si>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</si>
  <si>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</si>
  <si>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</si>
  <si>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</si>
  <si>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</si>
  <si>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</si>
  <si>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</si>
  <si>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</si>
  <si>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</si>
  <si>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</si>
  <si>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</si>
  <si>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</si>
  <si>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</si>
  <si>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</si>
  <si>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</si>
  <si>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</si>
  <si>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</si>
  <si>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</si>
  <si>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</si>
  <si>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</si>
  <si>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Výměna potrubí</t>
  </si>
  <si>
    <t>Objekt:</t>
  </si>
  <si>
    <t>Rozpočet:</t>
  </si>
  <si>
    <t>Ing. Miloš Červený</t>
  </si>
  <si>
    <t>02_06</t>
  </si>
  <si>
    <t>Bazén Lužánky - výměna potrubí</t>
  </si>
  <si>
    <t>15.3.2021</t>
  </si>
  <si>
    <t>Stavba</t>
  </si>
  <si>
    <t>Celkem za stavbu</t>
  </si>
  <si>
    <t>CZK</t>
  </si>
  <si>
    <t>Rekapitulace dílů</t>
  </si>
  <si>
    <t>Typ dílu</t>
  </si>
  <si>
    <t>722</t>
  </si>
  <si>
    <t>Vnitřní vodovod</t>
  </si>
  <si>
    <t>732</t>
  </si>
  <si>
    <t>Strojovny</t>
  </si>
  <si>
    <t>733</t>
  </si>
  <si>
    <t>Rozvod potrubí</t>
  </si>
  <si>
    <t>767</t>
  </si>
  <si>
    <t>Konstrukce zámečnické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</si>
  <si>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</si>
  <si>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</si>
  <si>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</si>
  <si>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</si>
  <si>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</si>
  <si>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</si>
  <si>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</si>
  <si>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</si>
  <si>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</si>
  <si>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</si>
  <si>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</si>
  <si>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</si>
  <si>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</si>
  <si>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</si>
  <si>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</si>
  <si>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</si>
  <si>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</si>
  <si>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</si>
  <si>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</si>
  <si>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</si>
  <si>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</si>
  <si>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</si>
  <si>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</si>
  <si>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</si>
  <si>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</si>
  <si>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</si>
  <si>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</si>
  <si>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</si>
  <si>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</si>
  <si>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722290237R00</t>
  </si>
  <si>
    <t>Proplach a dezinfekce vodovod.potrubí do DN 200</t>
  </si>
  <si>
    <t>m</t>
  </si>
  <si>
    <t>RTS 21/ I</t>
  </si>
  <si>
    <t>RTS 20/ II</t>
  </si>
  <si>
    <t>Práce</t>
  </si>
  <si>
    <t>POL1_</t>
  </si>
  <si>
    <t>Včetně dodání desinfekčního prostředku.</t>
  </si>
  <si>
    <t>POP</t>
  </si>
  <si>
    <t>722170807R00</t>
  </si>
  <si>
    <t>Demontáž rozvodů vody z plastů do D 110</t>
  </si>
  <si>
    <t>722211817R00</t>
  </si>
  <si>
    <t xml:space="preserve">Demontáž armatur vodov.se dvěma přírubami </t>
  </si>
  <si>
    <t>kus</t>
  </si>
  <si>
    <t>722220852R00</t>
  </si>
  <si>
    <t xml:space="preserve">Demontáž armatur s jedním závitem </t>
  </si>
  <si>
    <t>722110815R00</t>
  </si>
  <si>
    <t>Demontáž potrubí z ocel.trub přírubových</t>
  </si>
  <si>
    <t>8+4+3+2+2+2+2+2+15</t>
  </si>
  <si>
    <t>VV</t>
  </si>
  <si>
    <t>722110927R00</t>
  </si>
  <si>
    <t>Propojení dosavadního potrubí přír. DN 150</t>
  </si>
  <si>
    <t>722110926R00</t>
  </si>
  <si>
    <t>Propojení dosavadního potrubí přír. DN 125</t>
  </si>
  <si>
    <t>722110924R00</t>
  </si>
  <si>
    <t>Propojení dosavadního potrubí přír. DN 80</t>
  </si>
  <si>
    <t>722111942R00</t>
  </si>
  <si>
    <t>Propojení dosavadního potrubí přír. DN50</t>
  </si>
  <si>
    <t>722212440R00</t>
  </si>
  <si>
    <t>Štítky orientační na potrubí</t>
  </si>
  <si>
    <t>soubor</t>
  </si>
  <si>
    <t>722120127R00</t>
  </si>
  <si>
    <t>Potrubí litinové hrdlové těsněné DN 150</t>
  </si>
  <si>
    <t>Vlastní</t>
  </si>
  <si>
    <t>Indiv</t>
  </si>
  <si>
    <t>722130238R00</t>
  </si>
  <si>
    <t>Potrubí z trub. pozink. 11343,DN 80</t>
  </si>
  <si>
    <t>Potrubí včetně tvarovek a zednických výpomocí.</t>
  </si>
  <si>
    <t>722130236R00</t>
  </si>
  <si>
    <t>Potrubí z trub. pozink. 11343,DN 50</t>
  </si>
  <si>
    <t>722215218R00</t>
  </si>
  <si>
    <t>Šoupátko vod.přír.IVAR BRA.20.900 DN 80 s nav.pří</t>
  </si>
  <si>
    <t>722215222R00</t>
  </si>
  <si>
    <t>Šoupátko vod.přír.IVAR BRA.20.900 DN150 s nav.přír</t>
  </si>
  <si>
    <t>722235114R00</t>
  </si>
  <si>
    <t>Kohout vod.kul.,vnitř.-vnitř.z.IVAR PERFECTA DN 32</t>
  </si>
  <si>
    <t>722215422R00</t>
  </si>
  <si>
    <t>Klapka vod.zpět.pří.IVAR BRA.F5.000 DN150 s nav.př</t>
  </si>
  <si>
    <t>998722292R00</t>
  </si>
  <si>
    <t>Příplatek zvětš. přesun, vnitřní vodovod do 100 m</t>
  </si>
  <si>
    <t>Přesun hmot</t>
  </si>
  <si>
    <t>POL7_</t>
  </si>
  <si>
    <t>998722202R00</t>
  </si>
  <si>
    <t>Přesun hmot pro vnitřní vodovod, výšky do 12 m</t>
  </si>
  <si>
    <t>732110812R00</t>
  </si>
  <si>
    <t>Demontáž těles rozdělovačů a sběračů, DN 200 mm</t>
  </si>
  <si>
    <t>732111139R00</t>
  </si>
  <si>
    <t>Tělesa rozdělovačů a sběračů DN 200 dl 1m, nerez</t>
  </si>
  <si>
    <t>Včetně tělesa základní délky 1 m, dna a odvodňovacího hrdla.</t>
  </si>
  <si>
    <t>732111239R00</t>
  </si>
  <si>
    <t>Příplatek za dalšího 0,5 m tělesa rozděl.,DN 200, nerez</t>
  </si>
  <si>
    <t>998732202R00</t>
  </si>
  <si>
    <t>Přesun hmot pro strojovny, výšky do 12 m</t>
  </si>
  <si>
    <t>998732293R00</t>
  </si>
  <si>
    <t>Příplatek zvětšený přesun, strojovny do 500 m</t>
  </si>
  <si>
    <t>733190239R00</t>
  </si>
  <si>
    <t>Tlaková zkouška potrubí do D 219</t>
  </si>
  <si>
    <t>Včetně dodávky vody, uzavření a zabezpečení konců potrubí.</t>
  </si>
  <si>
    <t>767996802R00</t>
  </si>
  <si>
    <t>Demontáž atypických ocelových konstr. do100 kg</t>
  </si>
  <si>
    <t>kg</t>
  </si>
  <si>
    <t>767995105R00</t>
  </si>
  <si>
    <t>Výroba a montáž kov. atypických konstr.</t>
  </si>
  <si>
    <t>ON01</t>
  </si>
  <si>
    <t>Uzavření systému a vypuštění vody</t>
  </si>
  <si>
    <t>kompl</t>
  </si>
  <si>
    <t>ON02</t>
  </si>
  <si>
    <t>Doprava osob na staveniště a zpět (příplatek za malý rozsah)</t>
  </si>
  <si>
    <t>ON03</t>
  </si>
  <si>
    <t>Dokumentace skutečného provedení</t>
  </si>
  <si>
    <t>ON04</t>
  </si>
  <si>
    <t>Protokoly o provedených zkouškách</t>
  </si>
  <si>
    <t>ON05</t>
  </si>
  <si>
    <t>Likvidace a odvoz demontovaných materiálů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</si>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</sst>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ZtHALeIZWZ7yIDl166vqdQX0KvZqRecXdVwxSzb8VnhA713nqU30NgiRWxKTP+im5a5qSVRLOiPr2nFj3DQaTw==" saltValue="/1KI1QUl5z9YTTVjsbzzM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448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47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9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SUMIF(F49:F53,A16,I49:I53)+SUMIF(F49:F53,"PSU",I49:I53)</f>
        <v>0</v>
      </c>
      <c r="J16" s="85"/>
    </row>
    <row r="17" spans="1:10" ht="23.25" customHeight="1" x14ac:dyDescent="0.2">
      <c r="A17" s="199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SUMIF(F49:F53,A17,I49:I53)</f>
        <v>0</v>
      </c>
      <c r="J17" s="85"/>
    </row>
    <row r="18" spans="1:10" ht="23.25" customHeight="1" x14ac:dyDescent="0.2">
      <c r="A18" s="199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SUMIF(F49:F53,A18,I49:I53)</f>
        <v>0</v>
      </c>
      <c r="J18" s="85"/>
    </row>
    <row r="19" spans="1:10" ht="23.25" customHeight="1" x14ac:dyDescent="0.2">
      <c r="A19" s="199" t="s">
        <v>65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SUMIF(F49:F53,A19,I49:I53)</f>
        <v>0</v>
      </c>
      <c r="J19" s="85"/>
    </row>
    <row r="20" spans="1:10" ht="23.25" customHeight="1" x14ac:dyDescent="0.2">
      <c r="A20" s="199" t="s">
        <v>64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SUMIF(F49:F53,A20,I49:I53)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25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37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 t="s">
        <v>50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51</v>
      </c>
      <c r="C39" s="149"/>
      <c r="D39" s="149"/>
      <c r="E39" s="149"/>
      <c r="F39" s="150">
        <f>'01 01 Pol'!AE52</f>
        <v>0</v>
      </c>
      <c r="G39" s="151">
        <f>'01 01 Pol'!AF52</f>
        <v>0</v>
      </c>
      <c r="H39" s="152"/>
      <c r="I39" s="153">
        <f>F39+G39+H39</f>
        <v>0</v>
      </c>
      <c r="J39" s="154" t="str">
        <f>IF(_xlfn.SINGLE(CenaCelkemVypocet)=0,"",I39/_xlfn.SINGLE(CenaCelkemVypocet)*100)</f>
        <v/>
      </c>
    </row>
    <row r="40" spans="1:10" ht="25.5" hidden="1" customHeight="1" x14ac:dyDescent="0.2">
      <c r="A40" s="137">
        <v>2</v>
      </c>
      <c r="B40" s="155" t="s">
        <v>43</v>
      </c>
      <c r="C40" s="156" t="s">
        <v>44</v>
      </c>
      <c r="D40" s="156"/>
      <c r="E40" s="156"/>
      <c r="F40" s="157">
        <f>'01 01 Pol'!AE52</f>
        <v>0</v>
      </c>
      <c r="G40" s="158">
        <f>'01 01 Pol'!AF52</f>
        <v>0</v>
      </c>
      <c r="H40" s="158"/>
      <c r="I40" s="159">
        <f>F40+G40+H40</f>
        <v>0</v>
      </c>
      <c r="J40" s="160" t="str">
        <f>IF(_xlfn.SINGLE(CenaCelkemVypocet)=0,"",I40/_xlfn.SINGLE(CenaCelkemVypocet)*100)</f>
        <v/>
      </c>
    </row>
    <row r="41" spans="1:10" ht="25.5" hidden="1" customHeight="1" x14ac:dyDescent="0.2">
      <c r="A41" s="137">
        <v>3</v>
      </c>
      <c r="B41" s="161" t="s">
        <v>43</v>
      </c>
      <c r="C41" s="149" t="s">
        <v>44</v>
      </c>
      <c r="D41" s="149"/>
      <c r="E41" s="149"/>
      <c r="F41" s="162">
        <f>'01 01 Pol'!AE52</f>
        <v>0</v>
      </c>
      <c r="G41" s="152">
        <f>'01 01 Pol'!AF52</f>
        <v>0</v>
      </c>
      <c r="H41" s="152"/>
      <c r="I41" s="153">
        <f>F41+G41+H41</f>
        <v>0</v>
      </c>
      <c r="J41" s="154" t="str">
        <f>IF(_xlfn.SINGLE(CenaCelkemVypocet)=0,"",I41/_xlfn.SINGLE(CenaCelkemVypocet)*100)</f>
        <v/>
      </c>
    </row>
    <row r="42" spans="1:10" ht="25.5" hidden="1" customHeight="1" x14ac:dyDescent="0.2">
      <c r="A42" s="137"/>
      <c r="B42" s="163" t="s">
        <v>52</v>
      </c>
      <c r="C42" s="164"/>
      <c r="D42" s="164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7">
        <f>SUMIF(A39:A41,"=1",I39:I41)</f>
        <v>0</v>
      </c>
      <c r="J42" s="168">
        <f>SUMIF(A39:A41,"=1",J39:J41)</f>
        <v>0</v>
      </c>
    </row>
    <row r="46" spans="1:10" ht="15.75" x14ac:dyDescent="0.25">
      <c r="B46" s="179" t="s">
        <v>54</v>
      </c>
    </row>
    <row r="48" spans="1:10" ht="25.5" customHeight="1" x14ac:dyDescent="0.2">
      <c r="A48" s="181"/>
      <c r="B48" s="184" t="s">
        <v>18</v>
      </c>
      <c r="C48" s="184" t="s">
        <v>6</v>
      </c>
      <c r="D48" s="185"/>
      <c r="E48" s="185"/>
      <c r="F48" s="186" t="s">
        <v>55</v>
      </c>
      <c r="G48" s="186"/>
      <c r="H48" s="186"/>
      <c r="I48" s="186" t="s">
        <v>31</v>
      </c>
      <c r="J48" s="186" t="s">
        <v>0</v>
      </c>
    </row>
    <row r="49" spans="1:10" ht="36.75" customHeight="1" x14ac:dyDescent="0.2">
      <c r="A49" s="182"/>
      <c r="B49" s="187" t="s">
        <v>56</v>
      </c>
      <c r="C49" s="188" t="s">
        <v>57</v>
      </c>
      <c r="D49" s="189"/>
      <c r="E49" s="189"/>
      <c r="F49" s="195" t="s">
        <v>27</v>
      </c>
      <c r="G49" s="196"/>
      <c r="H49" s="196"/>
      <c r="I49" s="196">
        <f>'01 01 Pol'!G8</f>
        <v>0</v>
      </c>
      <c r="J49" s="193" t="str">
        <f>IF(I54=0,"",I49/I54*100)</f>
        <v/>
      </c>
    </row>
    <row r="50" spans="1:10" ht="36.75" customHeight="1" x14ac:dyDescent="0.2">
      <c r="A50" s="182"/>
      <c r="B50" s="187" t="s">
        <v>58</v>
      </c>
      <c r="C50" s="188" t="s">
        <v>59</v>
      </c>
      <c r="D50" s="189"/>
      <c r="E50" s="189"/>
      <c r="F50" s="195" t="s">
        <v>27</v>
      </c>
      <c r="G50" s="196"/>
      <c r="H50" s="196"/>
      <c r="I50" s="196">
        <f>'01 01 Pol'!G32</f>
        <v>0</v>
      </c>
      <c r="J50" s="193" t="str">
        <f>IF(I54=0,"",I50/I54*100)</f>
        <v/>
      </c>
    </row>
    <row r="51" spans="1:10" ht="36.75" customHeight="1" x14ac:dyDescent="0.2">
      <c r="A51" s="182"/>
      <c r="B51" s="187" t="s">
        <v>60</v>
      </c>
      <c r="C51" s="188" t="s">
        <v>61</v>
      </c>
      <c r="D51" s="189"/>
      <c r="E51" s="189"/>
      <c r="F51" s="195" t="s">
        <v>27</v>
      </c>
      <c r="G51" s="196"/>
      <c r="H51" s="196"/>
      <c r="I51" s="196">
        <f>'01 01 Pol'!G39</f>
        <v>0</v>
      </c>
      <c r="J51" s="193" t="str">
        <f>IF(I54=0,"",I51/I54*100)</f>
        <v/>
      </c>
    </row>
    <row r="52" spans="1:10" ht="36.75" customHeight="1" x14ac:dyDescent="0.2">
      <c r="A52" s="182"/>
      <c r="B52" s="187" t="s">
        <v>62</v>
      </c>
      <c r="C52" s="188" t="s">
        <v>63</v>
      </c>
      <c r="D52" s="189"/>
      <c r="E52" s="189"/>
      <c r="F52" s="195" t="s">
        <v>27</v>
      </c>
      <c r="G52" s="196"/>
      <c r="H52" s="196"/>
      <c r="I52" s="196">
        <f>'01 01 Pol'!G42</f>
        <v>0</v>
      </c>
      <c r="J52" s="193" t="str">
        <f>IF(I54=0,"",I52/I54*100)</f>
        <v/>
      </c>
    </row>
    <row r="53" spans="1:10" ht="36.75" customHeight="1" x14ac:dyDescent="0.2">
      <c r="A53" s="182"/>
      <c r="B53" s="187" t="s">
        <v>64</v>
      </c>
      <c r="C53" s="188" t="s">
        <v>30</v>
      </c>
      <c r="D53" s="189"/>
      <c r="E53" s="189"/>
      <c r="F53" s="195" t="s">
        <v>64</v>
      </c>
      <c r="G53" s="196"/>
      <c r="H53" s="196"/>
      <c r="I53" s="196">
        <f>'01 01 Pol'!G45</f>
        <v>0</v>
      </c>
      <c r="J53" s="193" t="str">
        <f>IF(I54=0,"",I53/I54*100)</f>
        <v/>
      </c>
    </row>
    <row r="54" spans="1:10" ht="25.5" customHeight="1" x14ac:dyDescent="0.2">
      <c r="A54" s="183"/>
      <c r="B54" s="190" t="s">
        <v>1</v>
      </c>
      <c r="C54" s="191"/>
      <c r="D54" s="192"/>
      <c r="E54" s="192"/>
      <c r="F54" s="197"/>
      <c r="G54" s="198"/>
      <c r="H54" s="198"/>
      <c r="I54" s="198">
        <f>SUM(I49:I53)</f>
        <v>0</v>
      </c>
      <c r="J54" s="194">
        <f>SUM(J49:J53)</f>
        <v>0</v>
      </c>
    </row>
    <row r="55" spans="1:10" x14ac:dyDescent="0.2">
      <c r="F55" s="135"/>
      <c r="G55" s="135"/>
      <c r="H55" s="135"/>
      <c r="I55" s="135"/>
      <c r="J55" s="136"/>
    </row>
    <row r="56" spans="1:10" x14ac:dyDescent="0.2">
      <c r="F56" s="135"/>
      <c r="G56" s="135"/>
      <c r="H56" s="135"/>
      <c r="I56" s="135"/>
      <c r="J56" s="136"/>
    </row>
    <row r="57" spans="1:10" x14ac:dyDescent="0.2">
      <c r="F57" s="135"/>
      <c r="G57" s="135"/>
      <c r="H57" s="135"/>
      <c r="I57" s="135"/>
      <c r="J57" s="136"/>
    </row>
  </sheetData>
  <sheetProtection algorithmName="SHA-512" hashValue="cQ6+MLxDqRCr37CzdGDGpuc6cvojOpkY4x+ZIMB8QBruiu4rAExKdUbwBS+uOxjkd0cPh93TRPHLb3sF/GOjog==" saltValue="gY/Gy/Bfdwy8ipGySqVtm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h7xRxXdBsruZVFNfHIY0u6sDSxDJ3bd/q/klp3BNx3Rgf+8zkeWU+hbsNeTVrebuVMbIDlMB0f+Vb5dScxSwHA==" saltValue="L24ztOxRhnqRCCmkXn6Yt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5F26E-D9FC-40ED-822E-1F0D1A1C67D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38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7</v>
      </c>
      <c r="B1" s="200"/>
      <c r="C1" s="200"/>
      <c r="D1" s="200"/>
      <c r="E1" s="200"/>
      <c r="F1" s="200"/>
      <c r="G1" s="200"/>
      <c r="AG1" t="s">
        <v>66</v>
      </c>
    </row>
    <row r="2" spans="1:60" ht="24.95" customHeight="1" x14ac:dyDescent="0.2">
      <c r="A2" s="201" t="s">
        <v>8</v>
      </c>
      <c r="B2" s="49" t="s">
        <v>48</v>
      </c>
      <c r="C2" s="204" t="s">
        <v>49</v>
      </c>
      <c r="D2" s="202"/>
      <c r="E2" s="202"/>
      <c r="F2" s="202"/>
      <c r="G2" s="203"/>
      <c r="AG2" t="s">
        <v>67</v>
      </c>
    </row>
    <row r="3" spans="1:60" ht="24.95" customHeight="1" x14ac:dyDescent="0.2">
      <c r="A3" s="201" t="s">
        <v>9</v>
      </c>
      <c r="B3" s="49" t="s">
        <v>43</v>
      </c>
      <c r="C3" s="204" t="s">
        <v>44</v>
      </c>
      <c r="D3" s="202"/>
      <c r="E3" s="202"/>
      <c r="F3" s="202"/>
      <c r="G3" s="203"/>
      <c r="AC3" s="180" t="s">
        <v>67</v>
      </c>
      <c r="AG3" t="s">
        <v>68</v>
      </c>
    </row>
    <row r="4" spans="1:60" ht="24.95" customHeight="1" x14ac:dyDescent="0.2">
      <c r="A4" s="205" t="s">
        <v>10</v>
      </c>
      <c r="B4" s="206" t="s">
        <v>43</v>
      </c>
      <c r="C4" s="207" t="s">
        <v>44</v>
      </c>
      <c r="D4" s="208"/>
      <c r="E4" s="208"/>
      <c r="F4" s="208"/>
      <c r="G4" s="209"/>
      <c r="AG4" t="s">
        <v>69</v>
      </c>
    </row>
    <row r="5" spans="1:60" x14ac:dyDescent="0.2">
      <c r="D5" s="10"/>
    </row>
    <row r="6" spans="1:60" ht="38.25" x14ac:dyDescent="0.2">
      <c r="A6" s="211" t="s">
        <v>70</v>
      </c>
      <c r="B6" s="213" t="s">
        <v>71</v>
      </c>
      <c r="C6" s="213" t="s">
        <v>72</v>
      </c>
      <c r="D6" s="212" t="s">
        <v>73</v>
      </c>
      <c r="E6" s="211" t="s">
        <v>74</v>
      </c>
      <c r="F6" s="210" t="s">
        <v>75</v>
      </c>
      <c r="G6" s="211" t="s">
        <v>31</v>
      </c>
      <c r="H6" s="214" t="s">
        <v>32</v>
      </c>
      <c r="I6" s="214" t="s">
        <v>76</v>
      </c>
      <c r="J6" s="214" t="s">
        <v>33</v>
      </c>
      <c r="K6" s="214" t="s">
        <v>77</v>
      </c>
      <c r="L6" s="214" t="s">
        <v>78</v>
      </c>
      <c r="M6" s="214" t="s">
        <v>79</v>
      </c>
      <c r="N6" s="214" t="s">
        <v>80</v>
      </c>
      <c r="O6" s="214" t="s">
        <v>81</v>
      </c>
      <c r="P6" s="214" t="s">
        <v>82</v>
      </c>
      <c r="Q6" s="214" t="s">
        <v>83</v>
      </c>
      <c r="R6" s="214" t="s">
        <v>84</v>
      </c>
      <c r="S6" s="214" t="s">
        <v>85</v>
      </c>
      <c r="T6" s="214" t="s">
        <v>86</v>
      </c>
      <c r="U6" s="214" t="s">
        <v>87</v>
      </c>
      <c r="V6" s="214" t="s">
        <v>88</v>
      </c>
      <c r="W6" s="214" t="s">
        <v>89</v>
      </c>
      <c r="X6" s="214" t="s">
        <v>90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40" t="s">
        <v>91</v>
      </c>
      <c r="B8" s="241" t="s">
        <v>56</v>
      </c>
      <c r="C8" s="261" t="s">
        <v>57</v>
      </c>
      <c r="D8" s="242"/>
      <c r="E8" s="243"/>
      <c r="F8" s="244"/>
      <c r="G8" s="245">
        <f>SUMIF(AG9:AG31,"&lt;&gt;NOR",G9:G31)</f>
        <v>0</v>
      </c>
      <c r="H8" s="239"/>
      <c r="I8" s="239">
        <f>SUM(I9:I31)</f>
        <v>0</v>
      </c>
      <c r="J8" s="239"/>
      <c r="K8" s="239">
        <f>SUM(K9:K31)</f>
        <v>0</v>
      </c>
      <c r="L8" s="239"/>
      <c r="M8" s="239">
        <f>SUM(M9:M31)</f>
        <v>0</v>
      </c>
      <c r="N8" s="239"/>
      <c r="O8" s="239">
        <f>SUM(O9:O31)</f>
        <v>1.3300000000000003</v>
      </c>
      <c r="P8" s="239"/>
      <c r="Q8" s="239">
        <f>SUM(Q9:Q31)</f>
        <v>4.51</v>
      </c>
      <c r="R8" s="239"/>
      <c r="S8" s="239"/>
      <c r="T8" s="239"/>
      <c r="U8" s="239"/>
      <c r="V8" s="239">
        <f>SUM(V9:V31)</f>
        <v>136.17999999999998</v>
      </c>
      <c r="W8" s="239"/>
      <c r="X8" s="239"/>
      <c r="AG8" t="s">
        <v>92</v>
      </c>
    </row>
    <row r="9" spans="1:60" outlineLevel="1" x14ac:dyDescent="0.2">
      <c r="A9" s="246">
        <v>1</v>
      </c>
      <c r="B9" s="247" t="s">
        <v>93</v>
      </c>
      <c r="C9" s="262" t="s">
        <v>94</v>
      </c>
      <c r="D9" s="248" t="s">
        <v>95</v>
      </c>
      <c r="E9" s="249">
        <v>32</v>
      </c>
      <c r="F9" s="250"/>
      <c r="G9" s="251">
        <f>ROUND(E9*F9,2)</f>
        <v>0</v>
      </c>
      <c r="H9" s="236"/>
      <c r="I9" s="235">
        <f>ROUND(E9*H9,2)</f>
        <v>0</v>
      </c>
      <c r="J9" s="236"/>
      <c r="K9" s="235">
        <f>ROUND(E9*J9,2)</f>
        <v>0</v>
      </c>
      <c r="L9" s="235">
        <v>21</v>
      </c>
      <c r="M9" s="235">
        <f>G9*(1+L9/100)</f>
        <v>0</v>
      </c>
      <c r="N9" s="235">
        <v>1.0000000000000001E-5</v>
      </c>
      <c r="O9" s="235">
        <f>ROUND(E9*N9,2)</f>
        <v>0</v>
      </c>
      <c r="P9" s="235">
        <v>0</v>
      </c>
      <c r="Q9" s="235">
        <f>ROUND(E9*P9,2)</f>
        <v>0</v>
      </c>
      <c r="R9" s="235"/>
      <c r="S9" s="235" t="s">
        <v>96</v>
      </c>
      <c r="T9" s="235" t="s">
        <v>97</v>
      </c>
      <c r="U9" s="235">
        <v>9.2999999999999999E-2</v>
      </c>
      <c r="V9" s="235">
        <f>ROUND(E9*U9,2)</f>
        <v>2.98</v>
      </c>
      <c r="W9" s="235"/>
      <c r="X9" s="235" t="s">
        <v>98</v>
      </c>
      <c r="Y9" s="215"/>
      <c r="Z9" s="215"/>
      <c r="AA9" s="215"/>
      <c r="AB9" s="215"/>
      <c r="AC9" s="215"/>
      <c r="AD9" s="215"/>
      <c r="AE9" s="215"/>
      <c r="AF9" s="215"/>
      <c r="AG9" s="215" t="s">
        <v>99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32"/>
      <c r="B10" s="233"/>
      <c r="C10" s="263" t="s">
        <v>100</v>
      </c>
      <c r="D10" s="252"/>
      <c r="E10" s="252"/>
      <c r="F10" s="252"/>
      <c r="G10" s="252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15"/>
      <c r="Z10" s="215"/>
      <c r="AA10" s="215"/>
      <c r="AB10" s="215"/>
      <c r="AC10" s="215"/>
      <c r="AD10" s="215"/>
      <c r="AE10" s="215"/>
      <c r="AF10" s="215"/>
      <c r="AG10" s="215" t="s">
        <v>101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53">
        <v>2</v>
      </c>
      <c r="B11" s="254" t="s">
        <v>102</v>
      </c>
      <c r="C11" s="264" t="s">
        <v>103</v>
      </c>
      <c r="D11" s="255" t="s">
        <v>95</v>
      </c>
      <c r="E11" s="256">
        <v>8</v>
      </c>
      <c r="F11" s="257"/>
      <c r="G11" s="258">
        <f>ROUND(E11*F11,2)</f>
        <v>0</v>
      </c>
      <c r="H11" s="236"/>
      <c r="I11" s="235">
        <f>ROUND(E11*H11,2)</f>
        <v>0</v>
      </c>
      <c r="J11" s="236"/>
      <c r="K11" s="235">
        <f>ROUND(E11*J11,2)</f>
        <v>0</v>
      </c>
      <c r="L11" s="235">
        <v>21</v>
      </c>
      <c r="M11" s="235">
        <f>G11*(1+L11/100)</f>
        <v>0</v>
      </c>
      <c r="N11" s="235">
        <v>0</v>
      </c>
      <c r="O11" s="235">
        <f>ROUND(E11*N11,2)</f>
        <v>0</v>
      </c>
      <c r="P11" s="235">
        <v>3.2000000000000003E-4</v>
      </c>
      <c r="Q11" s="235">
        <f>ROUND(E11*P11,2)</f>
        <v>0</v>
      </c>
      <c r="R11" s="235"/>
      <c r="S11" s="235" t="s">
        <v>96</v>
      </c>
      <c r="T11" s="235" t="s">
        <v>97</v>
      </c>
      <c r="U11" s="235">
        <v>0.13500000000000001</v>
      </c>
      <c r="V11" s="235">
        <f>ROUND(E11*U11,2)</f>
        <v>1.08</v>
      </c>
      <c r="W11" s="235"/>
      <c r="X11" s="235" t="s">
        <v>98</v>
      </c>
      <c r="Y11" s="215"/>
      <c r="Z11" s="215"/>
      <c r="AA11" s="215"/>
      <c r="AB11" s="215"/>
      <c r="AC11" s="215"/>
      <c r="AD11" s="215"/>
      <c r="AE11" s="215"/>
      <c r="AF11" s="215"/>
      <c r="AG11" s="215" t="s">
        <v>99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53">
        <v>3</v>
      </c>
      <c r="B12" s="254" t="s">
        <v>104</v>
      </c>
      <c r="C12" s="264" t="s">
        <v>105</v>
      </c>
      <c r="D12" s="255" t="s">
        <v>106</v>
      </c>
      <c r="E12" s="256">
        <v>24</v>
      </c>
      <c r="F12" s="257"/>
      <c r="G12" s="258">
        <f>ROUND(E12*F12,2)</f>
        <v>0</v>
      </c>
      <c r="H12" s="236"/>
      <c r="I12" s="235">
        <f>ROUND(E12*H12,2)</f>
        <v>0</v>
      </c>
      <c r="J12" s="236"/>
      <c r="K12" s="235">
        <f>ROUND(E12*J12,2)</f>
        <v>0</v>
      </c>
      <c r="L12" s="235">
        <v>21</v>
      </c>
      <c r="M12" s="235">
        <f>G12*(1+L12/100)</f>
        <v>0</v>
      </c>
      <c r="N12" s="235">
        <v>0</v>
      </c>
      <c r="O12" s="235">
        <f>ROUND(E12*N12,2)</f>
        <v>0</v>
      </c>
      <c r="P12" s="235">
        <v>0.10838</v>
      </c>
      <c r="Q12" s="235">
        <f>ROUND(E12*P12,2)</f>
        <v>2.6</v>
      </c>
      <c r="R12" s="235"/>
      <c r="S12" s="235" t="s">
        <v>96</v>
      </c>
      <c r="T12" s="235" t="s">
        <v>97</v>
      </c>
      <c r="U12" s="235">
        <v>0.72399999999999998</v>
      </c>
      <c r="V12" s="235">
        <f>ROUND(E12*U12,2)</f>
        <v>17.38</v>
      </c>
      <c r="W12" s="235"/>
      <c r="X12" s="235" t="s">
        <v>98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99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53">
        <v>4</v>
      </c>
      <c r="B13" s="254" t="s">
        <v>107</v>
      </c>
      <c r="C13" s="264" t="s">
        <v>108</v>
      </c>
      <c r="D13" s="255" t="s">
        <v>106</v>
      </c>
      <c r="E13" s="256">
        <v>2</v>
      </c>
      <c r="F13" s="257"/>
      <c r="G13" s="258">
        <f>ROUND(E13*F13,2)</f>
        <v>0</v>
      </c>
      <c r="H13" s="236"/>
      <c r="I13" s="235">
        <f>ROUND(E13*H13,2)</f>
        <v>0</v>
      </c>
      <c r="J13" s="236"/>
      <c r="K13" s="235">
        <f>ROUND(E13*J13,2)</f>
        <v>0</v>
      </c>
      <c r="L13" s="235">
        <v>21</v>
      </c>
      <c r="M13" s="235">
        <f>G13*(1+L13/100)</f>
        <v>0</v>
      </c>
      <c r="N13" s="235">
        <v>0</v>
      </c>
      <c r="O13" s="235">
        <f>ROUND(E13*N13,2)</f>
        <v>0</v>
      </c>
      <c r="P13" s="235">
        <v>1.32E-3</v>
      </c>
      <c r="Q13" s="235">
        <f>ROUND(E13*P13,2)</f>
        <v>0</v>
      </c>
      <c r="R13" s="235"/>
      <c r="S13" s="235" t="s">
        <v>96</v>
      </c>
      <c r="T13" s="235" t="s">
        <v>97</v>
      </c>
      <c r="U13" s="235">
        <v>5.2999999999999999E-2</v>
      </c>
      <c r="V13" s="235">
        <f>ROUND(E13*U13,2)</f>
        <v>0.11</v>
      </c>
      <c r="W13" s="235"/>
      <c r="X13" s="235" t="s">
        <v>98</v>
      </c>
      <c r="Y13" s="215"/>
      <c r="Z13" s="215"/>
      <c r="AA13" s="215"/>
      <c r="AB13" s="215"/>
      <c r="AC13" s="215"/>
      <c r="AD13" s="215"/>
      <c r="AE13" s="215"/>
      <c r="AF13" s="215"/>
      <c r="AG13" s="215" t="s">
        <v>99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46">
        <v>5</v>
      </c>
      <c r="B14" s="247" t="s">
        <v>109</v>
      </c>
      <c r="C14" s="262" t="s">
        <v>110</v>
      </c>
      <c r="D14" s="248" t="s">
        <v>95</v>
      </c>
      <c r="E14" s="249">
        <v>40</v>
      </c>
      <c r="F14" s="250"/>
      <c r="G14" s="251">
        <f>ROUND(E14*F14,2)</f>
        <v>0</v>
      </c>
      <c r="H14" s="236"/>
      <c r="I14" s="235">
        <f>ROUND(E14*H14,2)</f>
        <v>0</v>
      </c>
      <c r="J14" s="236"/>
      <c r="K14" s="235">
        <f>ROUND(E14*J14,2)</f>
        <v>0</v>
      </c>
      <c r="L14" s="235">
        <v>21</v>
      </c>
      <c r="M14" s="235">
        <f>G14*(1+L14/100)</f>
        <v>0</v>
      </c>
      <c r="N14" s="235">
        <v>0</v>
      </c>
      <c r="O14" s="235">
        <f>ROUND(E14*N14,2)</f>
        <v>0</v>
      </c>
      <c r="P14" s="235">
        <v>4.786E-2</v>
      </c>
      <c r="Q14" s="235">
        <f>ROUND(E14*P14,2)</f>
        <v>1.91</v>
      </c>
      <c r="R14" s="235"/>
      <c r="S14" s="235" t="s">
        <v>96</v>
      </c>
      <c r="T14" s="235" t="s">
        <v>97</v>
      </c>
      <c r="U14" s="235">
        <v>1.419</v>
      </c>
      <c r="V14" s="235">
        <f>ROUND(E14*U14,2)</f>
        <v>56.76</v>
      </c>
      <c r="W14" s="235"/>
      <c r="X14" s="235" t="s">
        <v>98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99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32"/>
      <c r="B15" s="233"/>
      <c r="C15" s="265" t="s">
        <v>111</v>
      </c>
      <c r="D15" s="237"/>
      <c r="E15" s="238">
        <v>40</v>
      </c>
      <c r="F15" s="235"/>
      <c r="G15" s="235"/>
      <c r="H15" s="235"/>
      <c r="I15" s="235"/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235"/>
      <c r="Y15" s="215"/>
      <c r="Z15" s="215"/>
      <c r="AA15" s="215"/>
      <c r="AB15" s="215"/>
      <c r="AC15" s="215"/>
      <c r="AD15" s="215"/>
      <c r="AE15" s="215"/>
      <c r="AF15" s="215"/>
      <c r="AG15" s="215" t="s">
        <v>112</v>
      </c>
      <c r="AH15" s="215">
        <v>0</v>
      </c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53">
        <v>6</v>
      </c>
      <c r="B16" s="254" t="s">
        <v>113</v>
      </c>
      <c r="C16" s="264" t="s">
        <v>114</v>
      </c>
      <c r="D16" s="255" t="s">
        <v>106</v>
      </c>
      <c r="E16" s="256">
        <v>4</v>
      </c>
      <c r="F16" s="257"/>
      <c r="G16" s="258">
        <f>ROUND(E16*F16,2)</f>
        <v>0</v>
      </c>
      <c r="H16" s="236"/>
      <c r="I16" s="235">
        <f>ROUND(E16*H16,2)</f>
        <v>0</v>
      </c>
      <c r="J16" s="236"/>
      <c r="K16" s="235">
        <f>ROUND(E16*J16,2)</f>
        <v>0</v>
      </c>
      <c r="L16" s="235">
        <v>21</v>
      </c>
      <c r="M16" s="235">
        <f>G16*(1+L16/100)</f>
        <v>0</v>
      </c>
      <c r="N16" s="235">
        <v>4.4999999999999999E-4</v>
      </c>
      <c r="O16" s="235">
        <f>ROUND(E16*N16,2)</f>
        <v>0</v>
      </c>
      <c r="P16" s="235">
        <v>0</v>
      </c>
      <c r="Q16" s="235">
        <f>ROUND(E16*P16,2)</f>
        <v>0</v>
      </c>
      <c r="R16" s="235"/>
      <c r="S16" s="235" t="s">
        <v>96</v>
      </c>
      <c r="T16" s="235" t="s">
        <v>97</v>
      </c>
      <c r="U16" s="235">
        <v>2.4870000000000001</v>
      </c>
      <c r="V16" s="235">
        <f>ROUND(E16*U16,2)</f>
        <v>9.9499999999999993</v>
      </c>
      <c r="W16" s="235"/>
      <c r="X16" s="235" t="s">
        <v>98</v>
      </c>
      <c r="Y16" s="215"/>
      <c r="Z16" s="215"/>
      <c r="AA16" s="215"/>
      <c r="AB16" s="215"/>
      <c r="AC16" s="215"/>
      <c r="AD16" s="215"/>
      <c r="AE16" s="215"/>
      <c r="AF16" s="215"/>
      <c r="AG16" s="215" t="s">
        <v>99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53">
        <v>7</v>
      </c>
      <c r="B17" s="254" t="s">
        <v>115</v>
      </c>
      <c r="C17" s="264" t="s">
        <v>116</v>
      </c>
      <c r="D17" s="255" t="s">
        <v>106</v>
      </c>
      <c r="E17" s="256">
        <v>2</v>
      </c>
      <c r="F17" s="257"/>
      <c r="G17" s="258">
        <f>ROUND(E17*F17,2)</f>
        <v>0</v>
      </c>
      <c r="H17" s="236"/>
      <c r="I17" s="235">
        <f>ROUND(E17*H17,2)</f>
        <v>0</v>
      </c>
      <c r="J17" s="236"/>
      <c r="K17" s="235">
        <f>ROUND(E17*J17,2)</f>
        <v>0</v>
      </c>
      <c r="L17" s="235">
        <v>21</v>
      </c>
      <c r="M17" s="235">
        <f>G17*(1+L17/100)</f>
        <v>0</v>
      </c>
      <c r="N17" s="235">
        <v>4.4000000000000002E-4</v>
      </c>
      <c r="O17" s="235">
        <f>ROUND(E17*N17,2)</f>
        <v>0</v>
      </c>
      <c r="P17" s="235">
        <v>0</v>
      </c>
      <c r="Q17" s="235">
        <f>ROUND(E17*P17,2)</f>
        <v>0</v>
      </c>
      <c r="R17" s="235"/>
      <c r="S17" s="235" t="s">
        <v>96</v>
      </c>
      <c r="T17" s="235" t="s">
        <v>97</v>
      </c>
      <c r="U17" s="235">
        <v>2.093</v>
      </c>
      <c r="V17" s="235">
        <f>ROUND(E17*U17,2)</f>
        <v>4.1900000000000004</v>
      </c>
      <c r="W17" s="235"/>
      <c r="X17" s="235" t="s">
        <v>98</v>
      </c>
      <c r="Y17" s="215"/>
      <c r="Z17" s="215"/>
      <c r="AA17" s="215"/>
      <c r="AB17" s="215"/>
      <c r="AC17" s="215"/>
      <c r="AD17" s="215"/>
      <c r="AE17" s="215"/>
      <c r="AF17" s="215"/>
      <c r="AG17" s="215" t="s">
        <v>99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53">
        <v>8</v>
      </c>
      <c r="B18" s="254" t="s">
        <v>117</v>
      </c>
      <c r="C18" s="264" t="s">
        <v>118</v>
      </c>
      <c r="D18" s="255" t="s">
        <v>106</v>
      </c>
      <c r="E18" s="256">
        <v>3</v>
      </c>
      <c r="F18" s="257"/>
      <c r="G18" s="258">
        <f>ROUND(E18*F18,2)</f>
        <v>0</v>
      </c>
      <c r="H18" s="236"/>
      <c r="I18" s="235">
        <f>ROUND(E18*H18,2)</f>
        <v>0</v>
      </c>
      <c r="J18" s="236"/>
      <c r="K18" s="235">
        <f>ROUND(E18*J18,2)</f>
        <v>0</v>
      </c>
      <c r="L18" s="235">
        <v>21</v>
      </c>
      <c r="M18" s="235">
        <f>G18*(1+L18/100)</f>
        <v>0</v>
      </c>
      <c r="N18" s="235">
        <v>2.3000000000000001E-4</v>
      </c>
      <c r="O18" s="235">
        <f>ROUND(E18*N18,2)</f>
        <v>0</v>
      </c>
      <c r="P18" s="235">
        <v>0</v>
      </c>
      <c r="Q18" s="235">
        <f>ROUND(E18*P18,2)</f>
        <v>0</v>
      </c>
      <c r="R18" s="235"/>
      <c r="S18" s="235" t="s">
        <v>96</v>
      </c>
      <c r="T18" s="235" t="s">
        <v>97</v>
      </c>
      <c r="U18" s="235">
        <v>1.341</v>
      </c>
      <c r="V18" s="235">
        <f>ROUND(E18*U18,2)</f>
        <v>4.0199999999999996</v>
      </c>
      <c r="W18" s="235"/>
      <c r="X18" s="235" t="s">
        <v>98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99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53">
        <v>9</v>
      </c>
      <c r="B19" s="254" t="s">
        <v>119</v>
      </c>
      <c r="C19" s="264" t="s">
        <v>120</v>
      </c>
      <c r="D19" s="255" t="s">
        <v>106</v>
      </c>
      <c r="E19" s="256">
        <v>1</v>
      </c>
      <c r="F19" s="257"/>
      <c r="G19" s="258">
        <f>ROUND(E19*F19,2)</f>
        <v>0</v>
      </c>
      <c r="H19" s="236"/>
      <c r="I19" s="235">
        <f>ROUND(E19*H19,2)</f>
        <v>0</v>
      </c>
      <c r="J19" s="236"/>
      <c r="K19" s="235">
        <f>ROUND(E19*J19,2)</f>
        <v>0</v>
      </c>
      <c r="L19" s="235">
        <v>21</v>
      </c>
      <c r="M19" s="235">
        <f>G19*(1+L19/100)</f>
        <v>0</v>
      </c>
      <c r="N19" s="235">
        <v>2.7499999999999998E-3</v>
      </c>
      <c r="O19" s="235">
        <f>ROUND(E19*N19,2)</f>
        <v>0</v>
      </c>
      <c r="P19" s="235">
        <v>0</v>
      </c>
      <c r="Q19" s="235">
        <f>ROUND(E19*P19,2)</f>
        <v>0</v>
      </c>
      <c r="R19" s="235"/>
      <c r="S19" s="235" t="s">
        <v>96</v>
      </c>
      <c r="T19" s="235" t="s">
        <v>97</v>
      </c>
      <c r="U19" s="235">
        <v>0.33300000000000002</v>
      </c>
      <c r="V19" s="235">
        <f>ROUND(E19*U19,2)</f>
        <v>0.33</v>
      </c>
      <c r="W19" s="235"/>
      <c r="X19" s="235" t="s">
        <v>98</v>
      </c>
      <c r="Y19" s="215"/>
      <c r="Z19" s="215"/>
      <c r="AA19" s="215"/>
      <c r="AB19" s="215"/>
      <c r="AC19" s="215"/>
      <c r="AD19" s="215"/>
      <c r="AE19" s="215"/>
      <c r="AF19" s="215"/>
      <c r="AG19" s="215" t="s">
        <v>99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53">
        <v>10</v>
      </c>
      <c r="B20" s="254" t="s">
        <v>121</v>
      </c>
      <c r="C20" s="264" t="s">
        <v>122</v>
      </c>
      <c r="D20" s="255" t="s">
        <v>123</v>
      </c>
      <c r="E20" s="256">
        <v>1</v>
      </c>
      <c r="F20" s="257"/>
      <c r="G20" s="258">
        <f>ROUND(E20*F20,2)</f>
        <v>0</v>
      </c>
      <c r="H20" s="236"/>
      <c r="I20" s="235">
        <f>ROUND(E20*H20,2)</f>
        <v>0</v>
      </c>
      <c r="J20" s="236"/>
      <c r="K20" s="235">
        <f>ROUND(E20*J20,2)</f>
        <v>0</v>
      </c>
      <c r="L20" s="235">
        <v>21</v>
      </c>
      <c r="M20" s="235">
        <f>G20*(1+L20/100)</f>
        <v>0</v>
      </c>
      <c r="N20" s="235">
        <v>3.8999999999999999E-4</v>
      </c>
      <c r="O20" s="235">
        <f>ROUND(E20*N20,2)</f>
        <v>0</v>
      </c>
      <c r="P20" s="235">
        <v>0</v>
      </c>
      <c r="Q20" s="235">
        <f>ROUND(E20*P20,2)</f>
        <v>0</v>
      </c>
      <c r="R20" s="235"/>
      <c r="S20" s="235" t="s">
        <v>96</v>
      </c>
      <c r="T20" s="235" t="s">
        <v>97</v>
      </c>
      <c r="U20" s="235">
        <v>0.24199999999999999</v>
      </c>
      <c r="V20" s="235">
        <f>ROUND(E20*U20,2)</f>
        <v>0.24</v>
      </c>
      <c r="W20" s="235"/>
      <c r="X20" s="235" t="s">
        <v>98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99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53">
        <v>11</v>
      </c>
      <c r="B21" s="254" t="s">
        <v>124</v>
      </c>
      <c r="C21" s="264" t="s">
        <v>125</v>
      </c>
      <c r="D21" s="255" t="s">
        <v>95</v>
      </c>
      <c r="E21" s="256">
        <v>19</v>
      </c>
      <c r="F21" s="257"/>
      <c r="G21" s="258">
        <f>ROUND(E21*F21,2)</f>
        <v>0</v>
      </c>
      <c r="H21" s="236"/>
      <c r="I21" s="235">
        <f>ROUND(E21*H21,2)</f>
        <v>0</v>
      </c>
      <c r="J21" s="236"/>
      <c r="K21" s="235">
        <f>ROUND(E21*J21,2)</f>
        <v>0</v>
      </c>
      <c r="L21" s="235">
        <v>21</v>
      </c>
      <c r="M21" s="235">
        <f>G21*(1+L21/100)</f>
        <v>0</v>
      </c>
      <c r="N21" s="235">
        <v>4.6640000000000001E-2</v>
      </c>
      <c r="O21" s="235">
        <f>ROUND(E21*N21,2)</f>
        <v>0.89</v>
      </c>
      <c r="P21" s="235">
        <v>0</v>
      </c>
      <c r="Q21" s="235">
        <f>ROUND(E21*P21,2)</f>
        <v>0</v>
      </c>
      <c r="R21" s="235"/>
      <c r="S21" s="235" t="s">
        <v>126</v>
      </c>
      <c r="T21" s="235" t="s">
        <v>127</v>
      </c>
      <c r="U21" s="235">
        <v>0.77500000000000002</v>
      </c>
      <c r="V21" s="235">
        <f>ROUND(E21*U21,2)</f>
        <v>14.73</v>
      </c>
      <c r="W21" s="235"/>
      <c r="X21" s="235" t="s">
        <v>98</v>
      </c>
      <c r="Y21" s="215"/>
      <c r="Z21" s="215"/>
      <c r="AA21" s="215"/>
      <c r="AB21" s="215"/>
      <c r="AC21" s="215"/>
      <c r="AD21" s="215"/>
      <c r="AE21" s="215"/>
      <c r="AF21" s="215"/>
      <c r="AG21" s="215" t="s">
        <v>99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46">
        <v>12</v>
      </c>
      <c r="B22" s="247" t="s">
        <v>128</v>
      </c>
      <c r="C22" s="262" t="s">
        <v>129</v>
      </c>
      <c r="D22" s="248" t="s">
        <v>95</v>
      </c>
      <c r="E22" s="249">
        <v>12</v>
      </c>
      <c r="F22" s="250"/>
      <c r="G22" s="251">
        <f>ROUND(E22*F22,2)</f>
        <v>0</v>
      </c>
      <c r="H22" s="236"/>
      <c r="I22" s="235">
        <f>ROUND(E22*H22,2)</f>
        <v>0</v>
      </c>
      <c r="J22" s="236"/>
      <c r="K22" s="235">
        <f>ROUND(E22*J22,2)</f>
        <v>0</v>
      </c>
      <c r="L22" s="235">
        <v>21</v>
      </c>
      <c r="M22" s="235">
        <f>G22*(1+L22/100)</f>
        <v>0</v>
      </c>
      <c r="N22" s="235">
        <v>1.8380000000000001E-2</v>
      </c>
      <c r="O22" s="235">
        <f>ROUND(E22*N22,2)</f>
        <v>0.22</v>
      </c>
      <c r="P22" s="235">
        <v>0</v>
      </c>
      <c r="Q22" s="235">
        <f>ROUND(E22*P22,2)</f>
        <v>0</v>
      </c>
      <c r="R22" s="235"/>
      <c r="S22" s="235" t="s">
        <v>96</v>
      </c>
      <c r="T22" s="235" t="s">
        <v>97</v>
      </c>
      <c r="U22" s="235">
        <v>1.157</v>
      </c>
      <c r="V22" s="235">
        <f>ROUND(E22*U22,2)</f>
        <v>13.88</v>
      </c>
      <c r="W22" s="235"/>
      <c r="X22" s="235" t="s">
        <v>98</v>
      </c>
      <c r="Y22" s="215"/>
      <c r="Z22" s="215"/>
      <c r="AA22" s="215"/>
      <c r="AB22" s="215"/>
      <c r="AC22" s="215"/>
      <c r="AD22" s="215"/>
      <c r="AE22" s="215"/>
      <c r="AF22" s="215"/>
      <c r="AG22" s="215" t="s">
        <v>99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32"/>
      <c r="B23" s="233"/>
      <c r="C23" s="263" t="s">
        <v>130</v>
      </c>
      <c r="D23" s="252"/>
      <c r="E23" s="252"/>
      <c r="F23" s="252"/>
      <c r="G23" s="252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15"/>
      <c r="Z23" s="215"/>
      <c r="AA23" s="215"/>
      <c r="AB23" s="215"/>
      <c r="AC23" s="215"/>
      <c r="AD23" s="215"/>
      <c r="AE23" s="215"/>
      <c r="AF23" s="215"/>
      <c r="AG23" s="215" t="s">
        <v>101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46">
        <v>13</v>
      </c>
      <c r="B24" s="247" t="s">
        <v>131</v>
      </c>
      <c r="C24" s="262" t="s">
        <v>132</v>
      </c>
      <c r="D24" s="248" t="s">
        <v>95</v>
      </c>
      <c r="E24" s="249">
        <v>1</v>
      </c>
      <c r="F24" s="250"/>
      <c r="G24" s="251">
        <f>ROUND(E24*F24,2)</f>
        <v>0</v>
      </c>
      <c r="H24" s="236"/>
      <c r="I24" s="235">
        <f>ROUND(E24*H24,2)</f>
        <v>0</v>
      </c>
      <c r="J24" s="236"/>
      <c r="K24" s="235">
        <f>ROUND(E24*J24,2)</f>
        <v>0</v>
      </c>
      <c r="L24" s="235">
        <v>21</v>
      </c>
      <c r="M24" s="235">
        <f>G24*(1+L24/100)</f>
        <v>0</v>
      </c>
      <c r="N24" s="235">
        <v>1.7930000000000001E-2</v>
      </c>
      <c r="O24" s="235">
        <f>ROUND(E24*N24,2)</f>
        <v>0.02</v>
      </c>
      <c r="P24" s="235">
        <v>0</v>
      </c>
      <c r="Q24" s="235">
        <f>ROUND(E24*P24,2)</f>
        <v>0</v>
      </c>
      <c r="R24" s="235"/>
      <c r="S24" s="235" t="s">
        <v>96</v>
      </c>
      <c r="T24" s="235" t="s">
        <v>97</v>
      </c>
      <c r="U24" s="235">
        <v>1.0169999999999999</v>
      </c>
      <c r="V24" s="235">
        <f>ROUND(E24*U24,2)</f>
        <v>1.02</v>
      </c>
      <c r="W24" s="235"/>
      <c r="X24" s="235" t="s">
        <v>98</v>
      </c>
      <c r="Y24" s="215"/>
      <c r="Z24" s="215"/>
      <c r="AA24" s="215"/>
      <c r="AB24" s="215"/>
      <c r="AC24" s="215"/>
      <c r="AD24" s="215"/>
      <c r="AE24" s="215"/>
      <c r="AF24" s="215"/>
      <c r="AG24" s="215" t="s">
        <v>99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32"/>
      <c r="B25" s="233"/>
      <c r="C25" s="263" t="s">
        <v>130</v>
      </c>
      <c r="D25" s="252"/>
      <c r="E25" s="252"/>
      <c r="F25" s="252"/>
      <c r="G25" s="252"/>
      <c r="H25" s="235"/>
      <c r="I25" s="235"/>
      <c r="J25" s="235"/>
      <c r="K25" s="235"/>
      <c r="L25" s="235"/>
      <c r="M25" s="235"/>
      <c r="N25" s="235"/>
      <c r="O25" s="235"/>
      <c r="P25" s="235"/>
      <c r="Q25" s="235"/>
      <c r="R25" s="235"/>
      <c r="S25" s="235"/>
      <c r="T25" s="235"/>
      <c r="U25" s="235"/>
      <c r="V25" s="235"/>
      <c r="W25" s="235"/>
      <c r="X25" s="235"/>
      <c r="Y25" s="215"/>
      <c r="Z25" s="215"/>
      <c r="AA25" s="215"/>
      <c r="AB25" s="215"/>
      <c r="AC25" s="215"/>
      <c r="AD25" s="215"/>
      <c r="AE25" s="215"/>
      <c r="AF25" s="215"/>
      <c r="AG25" s="215" t="s">
        <v>101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53">
        <v>14</v>
      </c>
      <c r="B26" s="254" t="s">
        <v>133</v>
      </c>
      <c r="C26" s="264" t="s">
        <v>134</v>
      </c>
      <c r="D26" s="255" t="s">
        <v>106</v>
      </c>
      <c r="E26" s="256">
        <v>2</v>
      </c>
      <c r="F26" s="257"/>
      <c r="G26" s="258">
        <f>ROUND(E26*F26,2)</f>
        <v>0</v>
      </c>
      <c r="H26" s="236"/>
      <c r="I26" s="235">
        <f>ROUND(E26*H26,2)</f>
        <v>0</v>
      </c>
      <c r="J26" s="236"/>
      <c r="K26" s="235">
        <f>ROUND(E26*J26,2)</f>
        <v>0</v>
      </c>
      <c r="L26" s="235">
        <v>21</v>
      </c>
      <c r="M26" s="235">
        <f>G26*(1+L26/100)</f>
        <v>0</v>
      </c>
      <c r="N26" s="235">
        <v>3.6119999999999999E-2</v>
      </c>
      <c r="O26" s="235">
        <f>ROUND(E26*N26,2)</f>
        <v>7.0000000000000007E-2</v>
      </c>
      <c r="P26" s="235">
        <v>0</v>
      </c>
      <c r="Q26" s="235">
        <f>ROUND(E26*P26,2)</f>
        <v>0</v>
      </c>
      <c r="R26" s="235"/>
      <c r="S26" s="235" t="s">
        <v>96</v>
      </c>
      <c r="T26" s="235" t="s">
        <v>97</v>
      </c>
      <c r="U26" s="235">
        <v>1.488</v>
      </c>
      <c r="V26" s="235">
        <f>ROUND(E26*U26,2)</f>
        <v>2.98</v>
      </c>
      <c r="W26" s="235"/>
      <c r="X26" s="235" t="s">
        <v>98</v>
      </c>
      <c r="Y26" s="215"/>
      <c r="Z26" s="215"/>
      <c r="AA26" s="215"/>
      <c r="AB26" s="215"/>
      <c r="AC26" s="215"/>
      <c r="AD26" s="215"/>
      <c r="AE26" s="215"/>
      <c r="AF26" s="215"/>
      <c r="AG26" s="215" t="s">
        <v>99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ht="22.5" outlineLevel="1" x14ac:dyDescent="0.2">
      <c r="A27" s="253">
        <v>15</v>
      </c>
      <c r="B27" s="254" t="s">
        <v>135</v>
      </c>
      <c r="C27" s="264" t="s">
        <v>136</v>
      </c>
      <c r="D27" s="255" t="s">
        <v>106</v>
      </c>
      <c r="E27" s="256">
        <v>1</v>
      </c>
      <c r="F27" s="257"/>
      <c r="G27" s="258">
        <f>ROUND(E27*F27,2)</f>
        <v>0</v>
      </c>
      <c r="H27" s="236"/>
      <c r="I27" s="235">
        <f>ROUND(E27*H27,2)</f>
        <v>0</v>
      </c>
      <c r="J27" s="236"/>
      <c r="K27" s="235">
        <f>ROUND(E27*J27,2)</f>
        <v>0</v>
      </c>
      <c r="L27" s="235">
        <v>21</v>
      </c>
      <c r="M27" s="235">
        <f>G27*(1+L27/100)</f>
        <v>0</v>
      </c>
      <c r="N27" s="235">
        <v>8.2710000000000006E-2</v>
      </c>
      <c r="O27" s="235">
        <f>ROUND(E27*N27,2)</f>
        <v>0.08</v>
      </c>
      <c r="P27" s="235">
        <v>0</v>
      </c>
      <c r="Q27" s="235">
        <f>ROUND(E27*P27,2)</f>
        <v>0</v>
      </c>
      <c r="R27" s="235"/>
      <c r="S27" s="235" t="s">
        <v>96</v>
      </c>
      <c r="T27" s="235" t="s">
        <v>97</v>
      </c>
      <c r="U27" s="235">
        <v>3.1309999999999998</v>
      </c>
      <c r="V27" s="235">
        <f>ROUND(E27*U27,2)</f>
        <v>3.13</v>
      </c>
      <c r="W27" s="235"/>
      <c r="X27" s="235" t="s">
        <v>98</v>
      </c>
      <c r="Y27" s="215"/>
      <c r="Z27" s="215"/>
      <c r="AA27" s="215"/>
      <c r="AB27" s="215"/>
      <c r="AC27" s="215"/>
      <c r="AD27" s="215"/>
      <c r="AE27" s="215"/>
      <c r="AF27" s="215"/>
      <c r="AG27" s="215" t="s">
        <v>99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53">
        <v>16</v>
      </c>
      <c r="B28" s="254" t="s">
        <v>137</v>
      </c>
      <c r="C28" s="264" t="s">
        <v>138</v>
      </c>
      <c r="D28" s="255" t="s">
        <v>106</v>
      </c>
      <c r="E28" s="256">
        <v>1</v>
      </c>
      <c r="F28" s="257"/>
      <c r="G28" s="258">
        <f>ROUND(E28*F28,2)</f>
        <v>0</v>
      </c>
      <c r="H28" s="236"/>
      <c r="I28" s="235">
        <f>ROUND(E28*H28,2)</f>
        <v>0</v>
      </c>
      <c r="J28" s="236"/>
      <c r="K28" s="235">
        <f>ROUND(E28*J28,2)</f>
        <v>0</v>
      </c>
      <c r="L28" s="235">
        <v>21</v>
      </c>
      <c r="M28" s="235">
        <f>G28*(1+L28/100)</f>
        <v>0</v>
      </c>
      <c r="N28" s="235">
        <v>5.1999999999999995E-4</v>
      </c>
      <c r="O28" s="235">
        <f>ROUND(E28*N28,2)</f>
        <v>0</v>
      </c>
      <c r="P28" s="235">
        <v>0</v>
      </c>
      <c r="Q28" s="235">
        <f>ROUND(E28*P28,2)</f>
        <v>0</v>
      </c>
      <c r="R28" s="235"/>
      <c r="S28" s="235" t="s">
        <v>96</v>
      </c>
      <c r="T28" s="235" t="s">
        <v>97</v>
      </c>
      <c r="U28" s="235">
        <v>0.26900000000000002</v>
      </c>
      <c r="V28" s="235">
        <f>ROUND(E28*U28,2)</f>
        <v>0.27</v>
      </c>
      <c r="W28" s="235"/>
      <c r="X28" s="235" t="s">
        <v>98</v>
      </c>
      <c r="Y28" s="215"/>
      <c r="Z28" s="215"/>
      <c r="AA28" s="215"/>
      <c r="AB28" s="215"/>
      <c r="AC28" s="215"/>
      <c r="AD28" s="215"/>
      <c r="AE28" s="215"/>
      <c r="AF28" s="215"/>
      <c r="AG28" s="215" t="s">
        <v>99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ht="22.5" outlineLevel="1" x14ac:dyDescent="0.2">
      <c r="A29" s="246">
        <v>17</v>
      </c>
      <c r="B29" s="247" t="s">
        <v>139</v>
      </c>
      <c r="C29" s="262" t="s">
        <v>140</v>
      </c>
      <c r="D29" s="248" t="s">
        <v>106</v>
      </c>
      <c r="E29" s="249">
        <v>1</v>
      </c>
      <c r="F29" s="250"/>
      <c r="G29" s="251">
        <f>ROUND(E29*F29,2)</f>
        <v>0</v>
      </c>
      <c r="H29" s="236"/>
      <c r="I29" s="235">
        <f>ROUND(E29*H29,2)</f>
        <v>0</v>
      </c>
      <c r="J29" s="236"/>
      <c r="K29" s="235">
        <f>ROUND(E29*J29,2)</f>
        <v>0</v>
      </c>
      <c r="L29" s="235">
        <v>21</v>
      </c>
      <c r="M29" s="235">
        <f>G29*(1+L29/100)</f>
        <v>0</v>
      </c>
      <c r="N29" s="235">
        <v>5.2310000000000002E-2</v>
      </c>
      <c r="O29" s="235">
        <f>ROUND(E29*N29,2)</f>
        <v>0.05</v>
      </c>
      <c r="P29" s="235">
        <v>0</v>
      </c>
      <c r="Q29" s="235">
        <f>ROUND(E29*P29,2)</f>
        <v>0</v>
      </c>
      <c r="R29" s="235"/>
      <c r="S29" s="235" t="s">
        <v>96</v>
      </c>
      <c r="T29" s="235" t="s">
        <v>97</v>
      </c>
      <c r="U29" s="235">
        <v>3.1309999999999998</v>
      </c>
      <c r="V29" s="235">
        <f>ROUND(E29*U29,2)</f>
        <v>3.13</v>
      </c>
      <c r="W29" s="235"/>
      <c r="X29" s="235" t="s">
        <v>98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99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32">
        <v>18</v>
      </c>
      <c r="B30" s="233" t="s">
        <v>141</v>
      </c>
      <c r="C30" s="266" t="s">
        <v>142</v>
      </c>
      <c r="D30" s="234" t="s">
        <v>0</v>
      </c>
      <c r="E30" s="259"/>
      <c r="F30" s="236"/>
      <c r="G30" s="235">
        <f>ROUND(E30*F30,2)</f>
        <v>0</v>
      </c>
      <c r="H30" s="236"/>
      <c r="I30" s="235">
        <f>ROUND(E30*H30,2)</f>
        <v>0</v>
      </c>
      <c r="J30" s="236"/>
      <c r="K30" s="235">
        <f>ROUND(E30*J30,2)</f>
        <v>0</v>
      </c>
      <c r="L30" s="235">
        <v>21</v>
      </c>
      <c r="M30" s="235">
        <f>G30*(1+L30/100)</f>
        <v>0</v>
      </c>
      <c r="N30" s="235">
        <v>0</v>
      </c>
      <c r="O30" s="235">
        <f>ROUND(E30*N30,2)</f>
        <v>0</v>
      </c>
      <c r="P30" s="235">
        <v>0</v>
      </c>
      <c r="Q30" s="235">
        <f>ROUND(E30*P30,2)</f>
        <v>0</v>
      </c>
      <c r="R30" s="235"/>
      <c r="S30" s="235" t="s">
        <v>96</v>
      </c>
      <c r="T30" s="235" t="s">
        <v>97</v>
      </c>
      <c r="U30" s="235">
        <v>0</v>
      </c>
      <c r="V30" s="235">
        <f>ROUND(E30*U30,2)</f>
        <v>0</v>
      </c>
      <c r="W30" s="235"/>
      <c r="X30" s="235" t="s">
        <v>143</v>
      </c>
      <c r="Y30" s="215"/>
      <c r="Z30" s="215"/>
      <c r="AA30" s="215"/>
      <c r="AB30" s="215"/>
      <c r="AC30" s="215"/>
      <c r="AD30" s="215"/>
      <c r="AE30" s="215"/>
      <c r="AF30" s="215"/>
      <c r="AG30" s="215" t="s">
        <v>144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32">
        <v>19</v>
      </c>
      <c r="B31" s="233" t="s">
        <v>145</v>
      </c>
      <c r="C31" s="266" t="s">
        <v>146</v>
      </c>
      <c r="D31" s="234" t="s">
        <v>0</v>
      </c>
      <c r="E31" s="259"/>
      <c r="F31" s="236"/>
      <c r="G31" s="235">
        <f>ROUND(E31*F31,2)</f>
        <v>0</v>
      </c>
      <c r="H31" s="236"/>
      <c r="I31" s="235">
        <f>ROUND(E31*H31,2)</f>
        <v>0</v>
      </c>
      <c r="J31" s="236"/>
      <c r="K31" s="235">
        <f>ROUND(E31*J31,2)</f>
        <v>0</v>
      </c>
      <c r="L31" s="235">
        <v>21</v>
      </c>
      <c r="M31" s="235">
        <f>G31*(1+L31/100)</f>
        <v>0</v>
      </c>
      <c r="N31" s="235">
        <v>0</v>
      </c>
      <c r="O31" s="235">
        <f>ROUND(E31*N31,2)</f>
        <v>0</v>
      </c>
      <c r="P31" s="235">
        <v>0</v>
      </c>
      <c r="Q31" s="235">
        <f>ROUND(E31*P31,2)</f>
        <v>0</v>
      </c>
      <c r="R31" s="235"/>
      <c r="S31" s="235" t="s">
        <v>96</v>
      </c>
      <c r="T31" s="235" t="s">
        <v>97</v>
      </c>
      <c r="U31" s="235">
        <v>0</v>
      </c>
      <c r="V31" s="235">
        <f>ROUND(E31*U31,2)</f>
        <v>0</v>
      </c>
      <c r="W31" s="235"/>
      <c r="X31" s="235" t="s">
        <v>143</v>
      </c>
      <c r="Y31" s="215"/>
      <c r="Z31" s="215"/>
      <c r="AA31" s="215"/>
      <c r="AB31" s="215"/>
      <c r="AC31" s="215"/>
      <c r="AD31" s="215"/>
      <c r="AE31" s="215"/>
      <c r="AF31" s="215"/>
      <c r="AG31" s="215" t="s">
        <v>144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x14ac:dyDescent="0.2">
      <c r="A32" s="240" t="s">
        <v>91</v>
      </c>
      <c r="B32" s="241" t="s">
        <v>58</v>
      </c>
      <c r="C32" s="261" t="s">
        <v>59</v>
      </c>
      <c r="D32" s="242"/>
      <c r="E32" s="243"/>
      <c r="F32" s="244"/>
      <c r="G32" s="245">
        <f>SUMIF(AG33:AG38,"&lt;&gt;NOR",G33:G38)</f>
        <v>0</v>
      </c>
      <c r="H32" s="239"/>
      <c r="I32" s="239">
        <f>SUM(I33:I38)</f>
        <v>0</v>
      </c>
      <c r="J32" s="239"/>
      <c r="K32" s="239">
        <f>SUM(K33:K38)</f>
        <v>0</v>
      </c>
      <c r="L32" s="239"/>
      <c r="M32" s="239">
        <f>SUM(M33:M38)</f>
        <v>0</v>
      </c>
      <c r="N32" s="239"/>
      <c r="O32" s="239">
        <f>SUM(O33:O38)</f>
        <v>0.13</v>
      </c>
      <c r="P32" s="239"/>
      <c r="Q32" s="239">
        <f>SUM(Q33:Q38)</f>
        <v>0.14000000000000001</v>
      </c>
      <c r="R32" s="239"/>
      <c r="S32" s="239"/>
      <c r="T32" s="239"/>
      <c r="U32" s="239"/>
      <c r="V32" s="239">
        <f>SUM(V33:V38)</f>
        <v>4.63</v>
      </c>
      <c r="W32" s="239"/>
      <c r="X32" s="239"/>
      <c r="AG32" t="s">
        <v>92</v>
      </c>
    </row>
    <row r="33" spans="1:60" outlineLevel="1" x14ac:dyDescent="0.2">
      <c r="A33" s="253">
        <v>20</v>
      </c>
      <c r="B33" s="254" t="s">
        <v>147</v>
      </c>
      <c r="C33" s="264" t="s">
        <v>148</v>
      </c>
      <c r="D33" s="255" t="s">
        <v>95</v>
      </c>
      <c r="E33" s="256">
        <v>1.5</v>
      </c>
      <c r="F33" s="257"/>
      <c r="G33" s="258">
        <f>ROUND(E33*F33,2)</f>
        <v>0</v>
      </c>
      <c r="H33" s="236"/>
      <c r="I33" s="235">
        <f>ROUND(E33*H33,2)</f>
        <v>0</v>
      </c>
      <c r="J33" s="236"/>
      <c r="K33" s="235">
        <f>ROUND(E33*J33,2)</f>
        <v>0</v>
      </c>
      <c r="L33" s="235">
        <v>21</v>
      </c>
      <c r="M33" s="235">
        <f>G33*(1+L33/100)</f>
        <v>0</v>
      </c>
      <c r="N33" s="235">
        <v>0</v>
      </c>
      <c r="O33" s="235">
        <f>ROUND(E33*N33,2)</f>
        <v>0</v>
      </c>
      <c r="P33" s="235">
        <v>9.3579999999999997E-2</v>
      </c>
      <c r="Q33" s="235">
        <f>ROUND(E33*P33,2)</f>
        <v>0.14000000000000001</v>
      </c>
      <c r="R33" s="235"/>
      <c r="S33" s="235" t="s">
        <v>96</v>
      </c>
      <c r="T33" s="235" t="s">
        <v>97</v>
      </c>
      <c r="U33" s="235">
        <v>0.35</v>
      </c>
      <c r="V33" s="235">
        <f>ROUND(E33*U33,2)</f>
        <v>0.53</v>
      </c>
      <c r="W33" s="235"/>
      <c r="X33" s="235" t="s">
        <v>98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99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46">
        <v>21</v>
      </c>
      <c r="B34" s="247" t="s">
        <v>149</v>
      </c>
      <c r="C34" s="262" t="s">
        <v>150</v>
      </c>
      <c r="D34" s="248" t="s">
        <v>106</v>
      </c>
      <c r="E34" s="249">
        <v>1</v>
      </c>
      <c r="F34" s="250"/>
      <c r="G34" s="251">
        <f>ROUND(E34*F34,2)</f>
        <v>0</v>
      </c>
      <c r="H34" s="236"/>
      <c r="I34" s="235">
        <f>ROUND(E34*H34,2)</f>
        <v>0</v>
      </c>
      <c r="J34" s="236"/>
      <c r="K34" s="235">
        <f>ROUND(E34*J34,2)</f>
        <v>0</v>
      </c>
      <c r="L34" s="235">
        <v>21</v>
      </c>
      <c r="M34" s="235">
        <f>G34*(1+L34/100)</f>
        <v>0</v>
      </c>
      <c r="N34" s="235">
        <v>0.11171</v>
      </c>
      <c r="O34" s="235">
        <f>ROUND(E34*N34,2)</f>
        <v>0.11</v>
      </c>
      <c r="P34" s="235">
        <v>0</v>
      </c>
      <c r="Q34" s="235">
        <f>ROUND(E34*P34,2)</f>
        <v>0</v>
      </c>
      <c r="R34" s="235"/>
      <c r="S34" s="235" t="s">
        <v>96</v>
      </c>
      <c r="T34" s="235" t="s">
        <v>127</v>
      </c>
      <c r="U34" s="235">
        <v>3.9220000000000002</v>
      </c>
      <c r="V34" s="235">
        <f>ROUND(E34*U34,2)</f>
        <v>3.92</v>
      </c>
      <c r="W34" s="235"/>
      <c r="X34" s="235" t="s">
        <v>98</v>
      </c>
      <c r="Y34" s="215"/>
      <c r="Z34" s="215"/>
      <c r="AA34" s="215"/>
      <c r="AB34" s="215"/>
      <c r="AC34" s="215"/>
      <c r="AD34" s="215"/>
      <c r="AE34" s="215"/>
      <c r="AF34" s="215"/>
      <c r="AG34" s="215" t="s">
        <v>99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32"/>
      <c r="B35" s="233"/>
      <c r="C35" s="263" t="s">
        <v>151</v>
      </c>
      <c r="D35" s="252"/>
      <c r="E35" s="252"/>
      <c r="F35" s="252"/>
      <c r="G35" s="252"/>
      <c r="H35" s="235"/>
      <c r="I35" s="235"/>
      <c r="J35" s="235"/>
      <c r="K35" s="235"/>
      <c r="L35" s="235"/>
      <c r="M35" s="235"/>
      <c r="N35" s="235"/>
      <c r="O35" s="235"/>
      <c r="P35" s="235"/>
      <c r="Q35" s="235"/>
      <c r="R35" s="235"/>
      <c r="S35" s="235"/>
      <c r="T35" s="235"/>
      <c r="U35" s="235"/>
      <c r="V35" s="235"/>
      <c r="W35" s="235"/>
      <c r="X35" s="235"/>
      <c r="Y35" s="215"/>
      <c r="Z35" s="215"/>
      <c r="AA35" s="215"/>
      <c r="AB35" s="215"/>
      <c r="AC35" s="215"/>
      <c r="AD35" s="215"/>
      <c r="AE35" s="215"/>
      <c r="AF35" s="215"/>
      <c r="AG35" s="215" t="s">
        <v>101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ht="22.5" outlineLevel="1" x14ac:dyDescent="0.2">
      <c r="A36" s="246">
        <v>22</v>
      </c>
      <c r="B36" s="247" t="s">
        <v>152</v>
      </c>
      <c r="C36" s="262" t="s">
        <v>153</v>
      </c>
      <c r="D36" s="248" t="s">
        <v>106</v>
      </c>
      <c r="E36" s="249">
        <v>1</v>
      </c>
      <c r="F36" s="250"/>
      <c r="G36" s="251">
        <f>ROUND(E36*F36,2)</f>
        <v>0</v>
      </c>
      <c r="H36" s="236"/>
      <c r="I36" s="235">
        <f>ROUND(E36*H36,2)</f>
        <v>0</v>
      </c>
      <c r="J36" s="236"/>
      <c r="K36" s="235">
        <f>ROUND(E36*J36,2)</f>
        <v>0</v>
      </c>
      <c r="L36" s="235">
        <v>21</v>
      </c>
      <c r="M36" s="235">
        <f>G36*(1+L36/100)</f>
        <v>0</v>
      </c>
      <c r="N36" s="235">
        <v>1.9769999999999999E-2</v>
      </c>
      <c r="O36" s="235">
        <f>ROUND(E36*N36,2)</f>
        <v>0.02</v>
      </c>
      <c r="P36" s="235">
        <v>0</v>
      </c>
      <c r="Q36" s="235">
        <f>ROUND(E36*P36,2)</f>
        <v>0</v>
      </c>
      <c r="R36" s="235"/>
      <c r="S36" s="235" t="s">
        <v>96</v>
      </c>
      <c r="T36" s="235" t="s">
        <v>127</v>
      </c>
      <c r="U36" s="235">
        <v>0.17699999999999999</v>
      </c>
      <c r="V36" s="235">
        <f>ROUND(E36*U36,2)</f>
        <v>0.18</v>
      </c>
      <c r="W36" s="235"/>
      <c r="X36" s="235" t="s">
        <v>98</v>
      </c>
      <c r="Y36" s="215"/>
      <c r="Z36" s="215"/>
      <c r="AA36" s="215"/>
      <c r="AB36" s="215"/>
      <c r="AC36" s="215"/>
      <c r="AD36" s="215"/>
      <c r="AE36" s="215"/>
      <c r="AF36" s="215"/>
      <c r="AG36" s="215" t="s">
        <v>99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32">
        <v>23</v>
      </c>
      <c r="B37" s="233" t="s">
        <v>154</v>
      </c>
      <c r="C37" s="266" t="s">
        <v>155</v>
      </c>
      <c r="D37" s="234" t="s">
        <v>0</v>
      </c>
      <c r="E37" s="259"/>
      <c r="F37" s="236"/>
      <c r="G37" s="235">
        <f>ROUND(E37*F37,2)</f>
        <v>0</v>
      </c>
      <c r="H37" s="236"/>
      <c r="I37" s="235">
        <f>ROUND(E37*H37,2)</f>
        <v>0</v>
      </c>
      <c r="J37" s="236"/>
      <c r="K37" s="235">
        <f>ROUND(E37*J37,2)</f>
        <v>0</v>
      </c>
      <c r="L37" s="235">
        <v>21</v>
      </c>
      <c r="M37" s="235">
        <f>G37*(1+L37/100)</f>
        <v>0</v>
      </c>
      <c r="N37" s="235">
        <v>0</v>
      </c>
      <c r="O37" s="235">
        <f>ROUND(E37*N37,2)</f>
        <v>0</v>
      </c>
      <c r="P37" s="235">
        <v>0</v>
      </c>
      <c r="Q37" s="235">
        <f>ROUND(E37*P37,2)</f>
        <v>0</v>
      </c>
      <c r="R37" s="235"/>
      <c r="S37" s="235" t="s">
        <v>96</v>
      </c>
      <c r="T37" s="235" t="s">
        <v>97</v>
      </c>
      <c r="U37" s="235">
        <v>0</v>
      </c>
      <c r="V37" s="235">
        <f>ROUND(E37*U37,2)</f>
        <v>0</v>
      </c>
      <c r="W37" s="235"/>
      <c r="X37" s="235" t="s">
        <v>143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144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32">
        <v>24</v>
      </c>
      <c r="B38" s="233" t="s">
        <v>156</v>
      </c>
      <c r="C38" s="266" t="s">
        <v>157</v>
      </c>
      <c r="D38" s="234" t="s">
        <v>0</v>
      </c>
      <c r="E38" s="259"/>
      <c r="F38" s="236"/>
      <c r="G38" s="235">
        <f>ROUND(E38*F38,2)</f>
        <v>0</v>
      </c>
      <c r="H38" s="236"/>
      <c r="I38" s="235">
        <f>ROUND(E38*H38,2)</f>
        <v>0</v>
      </c>
      <c r="J38" s="236"/>
      <c r="K38" s="235">
        <f>ROUND(E38*J38,2)</f>
        <v>0</v>
      </c>
      <c r="L38" s="235">
        <v>21</v>
      </c>
      <c r="M38" s="235">
        <f>G38*(1+L38/100)</f>
        <v>0</v>
      </c>
      <c r="N38" s="235">
        <v>0</v>
      </c>
      <c r="O38" s="235">
        <f>ROUND(E38*N38,2)</f>
        <v>0</v>
      </c>
      <c r="P38" s="235">
        <v>0</v>
      </c>
      <c r="Q38" s="235">
        <f>ROUND(E38*P38,2)</f>
        <v>0</v>
      </c>
      <c r="R38" s="235"/>
      <c r="S38" s="235" t="s">
        <v>96</v>
      </c>
      <c r="T38" s="235" t="s">
        <v>97</v>
      </c>
      <c r="U38" s="235">
        <v>0</v>
      </c>
      <c r="V38" s="235">
        <f>ROUND(E38*U38,2)</f>
        <v>0</v>
      </c>
      <c r="W38" s="235"/>
      <c r="X38" s="235" t="s">
        <v>143</v>
      </c>
      <c r="Y38" s="215"/>
      <c r="Z38" s="215"/>
      <c r="AA38" s="215"/>
      <c r="AB38" s="215"/>
      <c r="AC38" s="215"/>
      <c r="AD38" s="215"/>
      <c r="AE38" s="215"/>
      <c r="AF38" s="215"/>
      <c r="AG38" s="215" t="s">
        <v>144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x14ac:dyDescent="0.2">
      <c r="A39" s="240" t="s">
        <v>91</v>
      </c>
      <c r="B39" s="241" t="s">
        <v>60</v>
      </c>
      <c r="C39" s="261" t="s">
        <v>61</v>
      </c>
      <c r="D39" s="242"/>
      <c r="E39" s="243"/>
      <c r="F39" s="244"/>
      <c r="G39" s="245">
        <f>SUMIF(AG40:AG41,"&lt;&gt;NOR",G40:G41)</f>
        <v>0</v>
      </c>
      <c r="H39" s="239"/>
      <c r="I39" s="239">
        <f>SUM(I40:I41)</f>
        <v>0</v>
      </c>
      <c r="J39" s="239"/>
      <c r="K39" s="239">
        <f>SUM(K40:K41)</f>
        <v>0</v>
      </c>
      <c r="L39" s="239"/>
      <c r="M39" s="239">
        <f>SUM(M40:M41)</f>
        <v>0</v>
      </c>
      <c r="N39" s="239"/>
      <c r="O39" s="239">
        <f>SUM(O40:O41)</f>
        <v>0</v>
      </c>
      <c r="P39" s="239"/>
      <c r="Q39" s="239">
        <f>SUM(Q40:Q41)</f>
        <v>0</v>
      </c>
      <c r="R39" s="239"/>
      <c r="S39" s="239"/>
      <c r="T39" s="239"/>
      <c r="U39" s="239"/>
      <c r="V39" s="239">
        <f>SUM(V40:V41)</f>
        <v>2.69</v>
      </c>
      <c r="W39" s="239"/>
      <c r="X39" s="239"/>
      <c r="AG39" t="s">
        <v>92</v>
      </c>
    </row>
    <row r="40" spans="1:60" outlineLevel="1" x14ac:dyDescent="0.2">
      <c r="A40" s="246">
        <v>25</v>
      </c>
      <c r="B40" s="247" t="s">
        <v>158</v>
      </c>
      <c r="C40" s="262" t="s">
        <v>159</v>
      </c>
      <c r="D40" s="248" t="s">
        <v>95</v>
      </c>
      <c r="E40" s="249">
        <v>32</v>
      </c>
      <c r="F40" s="250"/>
      <c r="G40" s="251">
        <f>ROUND(E40*F40,2)</f>
        <v>0</v>
      </c>
      <c r="H40" s="236"/>
      <c r="I40" s="235">
        <f>ROUND(E40*H40,2)</f>
        <v>0</v>
      </c>
      <c r="J40" s="236"/>
      <c r="K40" s="235">
        <f>ROUND(E40*J40,2)</f>
        <v>0</v>
      </c>
      <c r="L40" s="235">
        <v>21</v>
      </c>
      <c r="M40" s="235">
        <f>G40*(1+L40/100)</f>
        <v>0</v>
      </c>
      <c r="N40" s="235">
        <v>0</v>
      </c>
      <c r="O40" s="235">
        <f>ROUND(E40*N40,2)</f>
        <v>0</v>
      </c>
      <c r="P40" s="235">
        <v>0</v>
      </c>
      <c r="Q40" s="235">
        <f>ROUND(E40*P40,2)</f>
        <v>0</v>
      </c>
      <c r="R40" s="235"/>
      <c r="S40" s="235" t="s">
        <v>96</v>
      </c>
      <c r="T40" s="235" t="s">
        <v>97</v>
      </c>
      <c r="U40" s="235">
        <v>8.4000000000000005E-2</v>
      </c>
      <c r="V40" s="235">
        <f>ROUND(E40*U40,2)</f>
        <v>2.69</v>
      </c>
      <c r="W40" s="235"/>
      <c r="X40" s="235" t="s">
        <v>98</v>
      </c>
      <c r="Y40" s="215"/>
      <c r="Z40" s="215"/>
      <c r="AA40" s="215"/>
      <c r="AB40" s="215"/>
      <c r="AC40" s="215"/>
      <c r="AD40" s="215"/>
      <c r="AE40" s="215"/>
      <c r="AF40" s="215"/>
      <c r="AG40" s="215" t="s">
        <v>99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32"/>
      <c r="B41" s="233"/>
      <c r="C41" s="263" t="s">
        <v>160</v>
      </c>
      <c r="D41" s="252"/>
      <c r="E41" s="252"/>
      <c r="F41" s="252"/>
      <c r="G41" s="252"/>
      <c r="H41" s="235"/>
      <c r="I41" s="235"/>
      <c r="J41" s="235"/>
      <c r="K41" s="235"/>
      <c r="L41" s="235"/>
      <c r="M41" s="235"/>
      <c r="N41" s="235"/>
      <c r="O41" s="235"/>
      <c r="P41" s="235"/>
      <c r="Q41" s="235"/>
      <c r="R41" s="235"/>
      <c r="S41" s="235"/>
      <c r="T41" s="235"/>
      <c r="U41" s="235"/>
      <c r="V41" s="235"/>
      <c r="W41" s="235"/>
      <c r="X41" s="235"/>
      <c r="Y41" s="215"/>
      <c r="Z41" s="215"/>
      <c r="AA41" s="215"/>
      <c r="AB41" s="215"/>
      <c r="AC41" s="215"/>
      <c r="AD41" s="215"/>
      <c r="AE41" s="215"/>
      <c r="AF41" s="215"/>
      <c r="AG41" s="215" t="s">
        <v>101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x14ac:dyDescent="0.2">
      <c r="A42" s="240" t="s">
        <v>91</v>
      </c>
      <c r="B42" s="241" t="s">
        <v>62</v>
      </c>
      <c r="C42" s="261" t="s">
        <v>63</v>
      </c>
      <c r="D42" s="242"/>
      <c r="E42" s="243"/>
      <c r="F42" s="244"/>
      <c r="G42" s="245">
        <f>SUMIF(AG43:AG44,"&lt;&gt;NOR",G43:G44)</f>
        <v>0</v>
      </c>
      <c r="H42" s="239"/>
      <c r="I42" s="239">
        <f>SUM(I43:I44)</f>
        <v>0</v>
      </c>
      <c r="J42" s="239"/>
      <c r="K42" s="239">
        <f>SUM(K43:K44)</f>
        <v>0</v>
      </c>
      <c r="L42" s="239"/>
      <c r="M42" s="239">
        <f>SUM(M43:M44)</f>
        <v>0</v>
      </c>
      <c r="N42" s="239"/>
      <c r="O42" s="239">
        <f>SUM(O43:O44)</f>
        <v>0.01</v>
      </c>
      <c r="P42" s="239"/>
      <c r="Q42" s="239">
        <f>SUM(Q43:Q44)</f>
        <v>0.08</v>
      </c>
      <c r="R42" s="239"/>
      <c r="S42" s="239"/>
      <c r="T42" s="239"/>
      <c r="U42" s="239"/>
      <c r="V42" s="239">
        <f>SUM(V43:V44)</f>
        <v>16.350000000000001</v>
      </c>
      <c r="W42" s="239"/>
      <c r="X42" s="239"/>
      <c r="AG42" t="s">
        <v>92</v>
      </c>
    </row>
    <row r="43" spans="1:60" outlineLevel="1" x14ac:dyDescent="0.2">
      <c r="A43" s="253">
        <v>26</v>
      </c>
      <c r="B43" s="254" t="s">
        <v>161</v>
      </c>
      <c r="C43" s="264" t="s">
        <v>162</v>
      </c>
      <c r="D43" s="255" t="s">
        <v>163</v>
      </c>
      <c r="E43" s="256">
        <v>75</v>
      </c>
      <c r="F43" s="257"/>
      <c r="G43" s="258">
        <f>ROUND(E43*F43,2)</f>
        <v>0</v>
      </c>
      <c r="H43" s="236"/>
      <c r="I43" s="235">
        <f>ROUND(E43*H43,2)</f>
        <v>0</v>
      </c>
      <c r="J43" s="236"/>
      <c r="K43" s="235">
        <f>ROUND(E43*J43,2)</f>
        <v>0</v>
      </c>
      <c r="L43" s="235">
        <v>21</v>
      </c>
      <c r="M43" s="235">
        <f>G43*(1+L43/100)</f>
        <v>0</v>
      </c>
      <c r="N43" s="235">
        <v>5.0000000000000002E-5</v>
      </c>
      <c r="O43" s="235">
        <f>ROUND(E43*N43,2)</f>
        <v>0</v>
      </c>
      <c r="P43" s="235">
        <v>1E-3</v>
      </c>
      <c r="Q43" s="235">
        <f>ROUND(E43*P43,2)</f>
        <v>0.08</v>
      </c>
      <c r="R43" s="235"/>
      <c r="S43" s="235" t="s">
        <v>96</v>
      </c>
      <c r="T43" s="235" t="s">
        <v>97</v>
      </c>
      <c r="U43" s="235">
        <v>0.05</v>
      </c>
      <c r="V43" s="235">
        <f>ROUND(E43*U43,2)</f>
        <v>3.75</v>
      </c>
      <c r="W43" s="235"/>
      <c r="X43" s="235" t="s">
        <v>98</v>
      </c>
      <c r="Y43" s="215"/>
      <c r="Z43" s="215"/>
      <c r="AA43" s="215"/>
      <c r="AB43" s="215"/>
      <c r="AC43" s="215"/>
      <c r="AD43" s="215"/>
      <c r="AE43" s="215"/>
      <c r="AF43" s="215"/>
      <c r="AG43" s="215" t="s">
        <v>99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53">
        <v>27</v>
      </c>
      <c r="B44" s="254" t="s">
        <v>164</v>
      </c>
      <c r="C44" s="264" t="s">
        <v>165</v>
      </c>
      <c r="D44" s="255" t="s">
        <v>163</v>
      </c>
      <c r="E44" s="256">
        <v>150</v>
      </c>
      <c r="F44" s="257"/>
      <c r="G44" s="258">
        <f>ROUND(E44*F44,2)</f>
        <v>0</v>
      </c>
      <c r="H44" s="236"/>
      <c r="I44" s="235">
        <f>ROUND(E44*H44,2)</f>
        <v>0</v>
      </c>
      <c r="J44" s="236"/>
      <c r="K44" s="235">
        <f>ROUND(E44*J44,2)</f>
        <v>0</v>
      </c>
      <c r="L44" s="235">
        <v>21</v>
      </c>
      <c r="M44" s="235">
        <f>G44*(1+L44/100)</f>
        <v>0</v>
      </c>
      <c r="N44" s="235">
        <v>5.0000000000000002E-5</v>
      </c>
      <c r="O44" s="235">
        <f>ROUND(E44*N44,2)</f>
        <v>0.01</v>
      </c>
      <c r="P44" s="235">
        <v>0</v>
      </c>
      <c r="Q44" s="235">
        <f>ROUND(E44*P44,2)</f>
        <v>0</v>
      </c>
      <c r="R44" s="235"/>
      <c r="S44" s="235" t="s">
        <v>96</v>
      </c>
      <c r="T44" s="235" t="s">
        <v>97</v>
      </c>
      <c r="U44" s="235">
        <v>8.4000000000000005E-2</v>
      </c>
      <c r="V44" s="235">
        <f>ROUND(E44*U44,2)</f>
        <v>12.6</v>
      </c>
      <c r="W44" s="235"/>
      <c r="X44" s="235" t="s">
        <v>98</v>
      </c>
      <c r="Y44" s="215"/>
      <c r="Z44" s="215"/>
      <c r="AA44" s="215"/>
      <c r="AB44" s="215"/>
      <c r="AC44" s="215"/>
      <c r="AD44" s="215"/>
      <c r="AE44" s="215"/>
      <c r="AF44" s="215"/>
      <c r="AG44" s="215" t="s">
        <v>99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x14ac:dyDescent="0.2">
      <c r="A45" s="240" t="s">
        <v>91</v>
      </c>
      <c r="B45" s="241" t="s">
        <v>64</v>
      </c>
      <c r="C45" s="261" t="s">
        <v>30</v>
      </c>
      <c r="D45" s="242"/>
      <c r="E45" s="243"/>
      <c r="F45" s="244"/>
      <c r="G45" s="245">
        <f>SUMIF(AG46:AG50,"&lt;&gt;NOR",G46:G50)</f>
        <v>0</v>
      </c>
      <c r="H45" s="239"/>
      <c r="I45" s="239">
        <f>SUM(I46:I50)</f>
        <v>0</v>
      </c>
      <c r="J45" s="239"/>
      <c r="K45" s="239">
        <f>SUM(K46:K50)</f>
        <v>0</v>
      </c>
      <c r="L45" s="239"/>
      <c r="M45" s="239">
        <f>SUM(M46:M50)</f>
        <v>0</v>
      </c>
      <c r="N45" s="239"/>
      <c r="O45" s="239">
        <f>SUM(O46:O50)</f>
        <v>0</v>
      </c>
      <c r="P45" s="239"/>
      <c r="Q45" s="239">
        <f>SUM(Q46:Q50)</f>
        <v>0</v>
      </c>
      <c r="R45" s="239"/>
      <c r="S45" s="239"/>
      <c r="T45" s="239"/>
      <c r="U45" s="239"/>
      <c r="V45" s="239">
        <f>SUM(V46:V50)</f>
        <v>0</v>
      </c>
      <c r="W45" s="239"/>
      <c r="X45" s="239"/>
      <c r="AG45" t="s">
        <v>92</v>
      </c>
    </row>
    <row r="46" spans="1:60" outlineLevel="1" x14ac:dyDescent="0.2">
      <c r="A46" s="253">
        <v>28</v>
      </c>
      <c r="B46" s="254" t="s">
        <v>166</v>
      </c>
      <c r="C46" s="264" t="s">
        <v>167</v>
      </c>
      <c r="D46" s="255" t="s">
        <v>168</v>
      </c>
      <c r="E46" s="256">
        <v>1</v>
      </c>
      <c r="F46" s="257"/>
      <c r="G46" s="258">
        <f>ROUND(E46*F46,2)</f>
        <v>0</v>
      </c>
      <c r="H46" s="236"/>
      <c r="I46" s="235">
        <f>ROUND(E46*H46,2)</f>
        <v>0</v>
      </c>
      <c r="J46" s="236"/>
      <c r="K46" s="235">
        <f>ROUND(E46*J46,2)</f>
        <v>0</v>
      </c>
      <c r="L46" s="235">
        <v>21</v>
      </c>
      <c r="M46" s="235">
        <f>G46*(1+L46/100)</f>
        <v>0</v>
      </c>
      <c r="N46" s="235">
        <v>0</v>
      </c>
      <c r="O46" s="235">
        <f>ROUND(E46*N46,2)</f>
        <v>0</v>
      </c>
      <c r="P46" s="235">
        <v>0</v>
      </c>
      <c r="Q46" s="235">
        <f>ROUND(E46*P46,2)</f>
        <v>0</v>
      </c>
      <c r="R46" s="235"/>
      <c r="S46" s="235" t="s">
        <v>126</v>
      </c>
      <c r="T46" s="235" t="s">
        <v>127</v>
      </c>
      <c r="U46" s="235">
        <v>0</v>
      </c>
      <c r="V46" s="235">
        <f>ROUND(E46*U46,2)</f>
        <v>0</v>
      </c>
      <c r="W46" s="235"/>
      <c r="X46" s="235" t="s">
        <v>98</v>
      </c>
      <c r="Y46" s="215"/>
      <c r="Z46" s="215"/>
      <c r="AA46" s="215"/>
      <c r="AB46" s="215"/>
      <c r="AC46" s="215"/>
      <c r="AD46" s="215"/>
      <c r="AE46" s="215"/>
      <c r="AF46" s="215"/>
      <c r="AG46" s="215" t="s">
        <v>99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ht="22.5" outlineLevel="1" x14ac:dyDescent="0.2">
      <c r="A47" s="253">
        <v>29</v>
      </c>
      <c r="B47" s="254" t="s">
        <v>169</v>
      </c>
      <c r="C47" s="264" t="s">
        <v>170</v>
      </c>
      <c r="D47" s="255" t="s">
        <v>168</v>
      </c>
      <c r="E47" s="256">
        <v>1</v>
      </c>
      <c r="F47" s="257"/>
      <c r="G47" s="258">
        <f>ROUND(E47*F47,2)</f>
        <v>0</v>
      </c>
      <c r="H47" s="236"/>
      <c r="I47" s="235">
        <f>ROUND(E47*H47,2)</f>
        <v>0</v>
      </c>
      <c r="J47" s="236"/>
      <c r="K47" s="235">
        <f>ROUND(E47*J47,2)</f>
        <v>0</v>
      </c>
      <c r="L47" s="235">
        <v>21</v>
      </c>
      <c r="M47" s="235">
        <f>G47*(1+L47/100)</f>
        <v>0</v>
      </c>
      <c r="N47" s="235">
        <v>0</v>
      </c>
      <c r="O47" s="235">
        <f>ROUND(E47*N47,2)</f>
        <v>0</v>
      </c>
      <c r="P47" s="235">
        <v>0</v>
      </c>
      <c r="Q47" s="235">
        <f>ROUND(E47*P47,2)</f>
        <v>0</v>
      </c>
      <c r="R47" s="235"/>
      <c r="S47" s="235" t="s">
        <v>126</v>
      </c>
      <c r="T47" s="235" t="s">
        <v>127</v>
      </c>
      <c r="U47" s="235">
        <v>0</v>
      </c>
      <c r="V47" s="235">
        <f>ROUND(E47*U47,2)</f>
        <v>0</v>
      </c>
      <c r="W47" s="235"/>
      <c r="X47" s="235" t="s">
        <v>98</v>
      </c>
      <c r="Y47" s="215"/>
      <c r="Z47" s="215"/>
      <c r="AA47" s="215"/>
      <c r="AB47" s="215"/>
      <c r="AC47" s="215"/>
      <c r="AD47" s="215"/>
      <c r="AE47" s="215"/>
      <c r="AF47" s="215"/>
      <c r="AG47" s="215" t="s">
        <v>99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53">
        <v>30</v>
      </c>
      <c r="B48" s="254" t="s">
        <v>171</v>
      </c>
      <c r="C48" s="264" t="s">
        <v>172</v>
      </c>
      <c r="D48" s="255" t="s">
        <v>168</v>
      </c>
      <c r="E48" s="256">
        <v>1</v>
      </c>
      <c r="F48" s="257"/>
      <c r="G48" s="258">
        <f>ROUND(E48*F48,2)</f>
        <v>0</v>
      </c>
      <c r="H48" s="236"/>
      <c r="I48" s="235">
        <f>ROUND(E48*H48,2)</f>
        <v>0</v>
      </c>
      <c r="J48" s="236"/>
      <c r="K48" s="235">
        <f>ROUND(E48*J48,2)</f>
        <v>0</v>
      </c>
      <c r="L48" s="235">
        <v>21</v>
      </c>
      <c r="M48" s="235">
        <f>G48*(1+L48/100)</f>
        <v>0</v>
      </c>
      <c r="N48" s="235">
        <v>0</v>
      </c>
      <c r="O48" s="235">
        <f>ROUND(E48*N48,2)</f>
        <v>0</v>
      </c>
      <c r="P48" s="235">
        <v>0</v>
      </c>
      <c r="Q48" s="235">
        <f>ROUND(E48*P48,2)</f>
        <v>0</v>
      </c>
      <c r="R48" s="235"/>
      <c r="S48" s="235" t="s">
        <v>126</v>
      </c>
      <c r="T48" s="235" t="s">
        <v>127</v>
      </c>
      <c r="U48" s="235">
        <v>0</v>
      </c>
      <c r="V48" s="235">
        <f>ROUND(E48*U48,2)</f>
        <v>0</v>
      </c>
      <c r="W48" s="235"/>
      <c r="X48" s="235" t="s">
        <v>98</v>
      </c>
      <c r="Y48" s="215"/>
      <c r="Z48" s="215"/>
      <c r="AA48" s="215"/>
      <c r="AB48" s="215"/>
      <c r="AC48" s="215"/>
      <c r="AD48" s="215"/>
      <c r="AE48" s="215"/>
      <c r="AF48" s="215"/>
      <c r="AG48" s="215" t="s">
        <v>99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53">
        <v>31</v>
      </c>
      <c r="B49" s="254" t="s">
        <v>173</v>
      </c>
      <c r="C49" s="264" t="s">
        <v>174</v>
      </c>
      <c r="D49" s="255" t="s">
        <v>168</v>
      </c>
      <c r="E49" s="256">
        <v>1</v>
      </c>
      <c r="F49" s="257"/>
      <c r="G49" s="258">
        <f>ROUND(E49*F49,2)</f>
        <v>0</v>
      </c>
      <c r="H49" s="236"/>
      <c r="I49" s="235">
        <f>ROUND(E49*H49,2)</f>
        <v>0</v>
      </c>
      <c r="J49" s="236"/>
      <c r="K49" s="235">
        <f>ROUND(E49*J49,2)</f>
        <v>0</v>
      </c>
      <c r="L49" s="235">
        <v>21</v>
      </c>
      <c r="M49" s="235">
        <f>G49*(1+L49/100)</f>
        <v>0</v>
      </c>
      <c r="N49" s="235">
        <v>0</v>
      </c>
      <c r="O49" s="235">
        <f>ROUND(E49*N49,2)</f>
        <v>0</v>
      </c>
      <c r="P49" s="235">
        <v>0</v>
      </c>
      <c r="Q49" s="235">
        <f>ROUND(E49*P49,2)</f>
        <v>0</v>
      </c>
      <c r="R49" s="235"/>
      <c r="S49" s="235" t="s">
        <v>126</v>
      </c>
      <c r="T49" s="235" t="s">
        <v>127</v>
      </c>
      <c r="U49" s="235">
        <v>0</v>
      </c>
      <c r="V49" s="235">
        <f>ROUND(E49*U49,2)</f>
        <v>0</v>
      </c>
      <c r="W49" s="235"/>
      <c r="X49" s="235" t="s">
        <v>98</v>
      </c>
      <c r="Y49" s="215"/>
      <c r="Z49" s="215"/>
      <c r="AA49" s="215"/>
      <c r="AB49" s="215"/>
      <c r="AC49" s="215"/>
      <c r="AD49" s="215"/>
      <c r="AE49" s="215"/>
      <c r="AF49" s="215"/>
      <c r="AG49" s="215" t="s">
        <v>99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46">
        <v>32</v>
      </c>
      <c r="B50" s="247" t="s">
        <v>175</v>
      </c>
      <c r="C50" s="262" t="s">
        <v>176</v>
      </c>
      <c r="D50" s="248" t="s">
        <v>168</v>
      </c>
      <c r="E50" s="249">
        <v>1</v>
      </c>
      <c r="F50" s="250"/>
      <c r="G50" s="251">
        <f>ROUND(E50*F50,2)</f>
        <v>0</v>
      </c>
      <c r="H50" s="236"/>
      <c r="I50" s="235">
        <f>ROUND(E50*H50,2)</f>
        <v>0</v>
      </c>
      <c r="J50" s="236"/>
      <c r="K50" s="235">
        <f>ROUND(E50*J50,2)</f>
        <v>0</v>
      </c>
      <c r="L50" s="235">
        <v>21</v>
      </c>
      <c r="M50" s="235">
        <f>G50*(1+L50/100)</f>
        <v>0</v>
      </c>
      <c r="N50" s="235">
        <v>0</v>
      </c>
      <c r="O50" s="235">
        <f>ROUND(E50*N50,2)</f>
        <v>0</v>
      </c>
      <c r="P50" s="235">
        <v>0</v>
      </c>
      <c r="Q50" s="235">
        <f>ROUND(E50*P50,2)</f>
        <v>0</v>
      </c>
      <c r="R50" s="235"/>
      <c r="S50" s="235" t="s">
        <v>126</v>
      </c>
      <c r="T50" s="235" t="s">
        <v>127</v>
      </c>
      <c r="U50" s="235">
        <v>0</v>
      </c>
      <c r="V50" s="235">
        <f>ROUND(E50*U50,2)</f>
        <v>0</v>
      </c>
      <c r="W50" s="235"/>
      <c r="X50" s="235" t="s">
        <v>98</v>
      </c>
      <c r="Y50" s="215"/>
      <c r="Z50" s="215"/>
      <c r="AA50" s="215"/>
      <c r="AB50" s="215"/>
      <c r="AC50" s="215"/>
      <c r="AD50" s="215"/>
      <c r="AE50" s="215"/>
      <c r="AF50" s="215"/>
      <c r="AG50" s="215" t="s">
        <v>99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x14ac:dyDescent="0.2">
      <c r="A51" s="3"/>
      <c r="B51" s="4"/>
      <c r="C51" s="267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AE51">
        <v>15</v>
      </c>
      <c r="AF51">
        <v>21</v>
      </c>
      <c r="AG51" t="s">
        <v>78</v>
      </c>
    </row>
    <row r="52" spans="1:60" x14ac:dyDescent="0.2">
      <c r="A52" s="218"/>
      <c r="B52" s="219" t="s">
        <v>31</v>
      </c>
      <c r="C52" s="268"/>
      <c r="D52" s="220"/>
      <c r="E52" s="221"/>
      <c r="F52" s="221"/>
      <c r="G52" s="260">
        <f>G8+G32+G39+G42+G45</f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AE52">
        <f>SUMIF(L7:L50,AE51,G7:G50)</f>
        <v>0</v>
      </c>
      <c r="AF52">
        <f>SUMIF(L7:L50,AF51,G7:G50)</f>
        <v>0</v>
      </c>
      <c r="AG52" t="s">
        <v>177</v>
      </c>
    </row>
    <row r="53" spans="1:60" x14ac:dyDescent="0.2">
      <c r="A53" s="3"/>
      <c r="B53" s="4"/>
      <c r="C53" s="267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60" x14ac:dyDescent="0.2">
      <c r="A54" s="3"/>
      <c r="B54" s="4"/>
      <c r="C54" s="267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60" x14ac:dyDescent="0.2">
      <c r="A55" s="222" t="s">
        <v>178</v>
      </c>
      <c r="B55" s="222"/>
      <c r="C55" s="269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60" x14ac:dyDescent="0.2">
      <c r="A56" s="223"/>
      <c r="B56" s="224"/>
      <c r="C56" s="270"/>
      <c r="D56" s="224"/>
      <c r="E56" s="224"/>
      <c r="F56" s="224"/>
      <c r="G56" s="225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AG56" t="s">
        <v>179</v>
      </c>
    </row>
    <row r="57" spans="1:60" x14ac:dyDescent="0.2">
      <c r="A57" s="226"/>
      <c r="B57" s="227"/>
      <c r="C57" s="271"/>
      <c r="D57" s="227"/>
      <c r="E57" s="227"/>
      <c r="F57" s="227"/>
      <c r="G57" s="228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60" x14ac:dyDescent="0.2">
      <c r="A58" s="226"/>
      <c r="B58" s="227"/>
      <c r="C58" s="271"/>
      <c r="D58" s="227"/>
      <c r="E58" s="227"/>
      <c r="F58" s="227"/>
      <c r="G58" s="228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60" x14ac:dyDescent="0.2">
      <c r="A59" s="226"/>
      <c r="B59" s="227"/>
      <c r="C59" s="271"/>
      <c r="D59" s="227"/>
      <c r="E59" s="227"/>
      <c r="F59" s="227"/>
      <c r="G59" s="228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60" x14ac:dyDescent="0.2">
      <c r="A60" s="229"/>
      <c r="B60" s="230"/>
      <c r="C60" s="272"/>
      <c r="D60" s="230"/>
      <c r="E60" s="230"/>
      <c r="F60" s="230"/>
      <c r="G60" s="231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60" x14ac:dyDescent="0.2">
      <c r="A61" s="3"/>
      <c r="B61" s="4"/>
      <c r="C61" s="267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60" x14ac:dyDescent="0.2">
      <c r="C62" s="273"/>
      <c r="D62" s="10"/>
      <c r="AG62" t="s">
        <v>180</v>
      </c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GZPdcYjk2Bzx+Uw2QOM1hLMY4H55ZNbZvJ32pF7Sxz3OpKZ0+uB79JLhQXNR4g32RBkw6CM+g36rIcJdXEYExg==" saltValue="8gZ7Uv3mQF/yk7fO0vhFjQ==" spinCount="100000" sheet="1"/>
  <mergeCells count="11">
    <mergeCell ref="C41:G41"/>
    <mergeCell ref="A1:G1"/>
    <mergeCell ref="C2:G2"/>
    <mergeCell ref="C3:G3"/>
    <mergeCell ref="C4:G4"/>
    <mergeCell ref="A55:C55"/>
    <mergeCell ref="A56:G60"/>
    <mergeCell ref="C10:G10"/>
    <mergeCell ref="C23:G23"/>
    <mergeCell ref="C25:G25"/>
    <mergeCell ref="C35:G3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Miloš Červený</dc:creator>
  <cp:lastModifiedBy>Miloš Červený</cp:lastModifiedBy>
  <cp:lastPrinted>2019-03-19T12:27:02Z</cp:lastPrinted>
  <dcterms:created xsi:type="dcterms:W3CDTF">2009-04-08T07:15:50Z</dcterms:created>
  <dcterms:modified xsi:type="dcterms:W3CDTF">2021-03-15T06:51:04Z</dcterms:modified>
</cp:coreProperties>
</file>